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E:\Usuarios\CP Rosa Nelly\Desktop\informe cuenta-2016\"/>
    </mc:Choice>
  </mc:AlternateContent>
  <bookViews>
    <workbookView xWindow="240" yWindow="75" windowWidth="20730" windowHeight="11760" activeTab="1"/>
  </bookViews>
  <sheets>
    <sheet name="Instructivo de llenado" sheetId="5" r:id="rId1"/>
    <sheet name="EA" sheetId="4" r:id="rId2"/>
  </sheets>
  <definedNames>
    <definedName name="_xlnm.Print_Area" localSheetId="1">EA!$A$4:$D$213</definedName>
    <definedName name="_xlnm.Print_Titles" localSheetId="1">EA!$4:$7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153" i="4" l="1"/>
  <c r="C153" i="4"/>
  <c r="C86" i="4"/>
  <c r="C93" i="4"/>
  <c r="C103" i="4"/>
  <c r="C123" i="4"/>
  <c r="C128" i="4"/>
  <c r="D86" i="4"/>
  <c r="D93" i="4"/>
  <c r="D85" i="4"/>
  <c r="D103" i="4"/>
  <c r="D123" i="4"/>
  <c r="D128" i="4"/>
  <c r="D146" i="4"/>
  <c r="D120" i="4"/>
  <c r="D117" i="4"/>
  <c r="D114" i="4"/>
  <c r="D113" i="4"/>
  <c r="C171" i="4"/>
  <c r="C146" i="4"/>
  <c r="D76" i="4"/>
  <c r="C76" i="4"/>
  <c r="D66" i="4"/>
  <c r="C66" i="4"/>
  <c r="D11" i="4"/>
  <c r="D22" i="4"/>
  <c r="D28" i="4"/>
  <c r="D10" i="4"/>
  <c r="D9" i="4"/>
  <c r="D33" i="4"/>
  <c r="D52" i="4"/>
  <c r="D51" i="4"/>
  <c r="D56" i="4"/>
  <c r="D63" i="4"/>
  <c r="D62" i="4"/>
  <c r="C63" i="4"/>
  <c r="C62" i="4" s="1"/>
  <c r="C56" i="4"/>
  <c r="C52" i="4"/>
  <c r="C51" i="4" s="1"/>
  <c r="C11" i="4"/>
  <c r="C22" i="4"/>
  <c r="C28" i="4"/>
  <c r="C33" i="4"/>
  <c r="B191" i="4"/>
  <c r="B189" i="4"/>
  <c r="B172" i="4"/>
  <c r="B156" i="4"/>
  <c r="B132" i="4"/>
  <c r="B114" i="4"/>
  <c r="B113" i="4"/>
  <c r="B72" i="4"/>
  <c r="B56" i="4"/>
  <c r="B51" i="4"/>
  <c r="B48" i="4"/>
  <c r="A1" i="5"/>
  <c r="D84" i="4"/>
  <c r="D202" i="4"/>
  <c r="C113" i="4" l="1"/>
  <c r="C114" i="4"/>
  <c r="C85" i="4"/>
  <c r="C84" i="4" s="1"/>
  <c r="C10" i="4"/>
  <c r="C9" i="4" s="1"/>
  <c r="C202" i="4" s="1"/>
</calcChain>
</file>

<file path=xl/sharedStrings.xml><?xml version="1.0" encoding="utf-8"?>
<sst xmlns="http://schemas.openxmlformats.org/spreadsheetml/2006/main" count="213" uniqueCount="206">
  <si>
    <t>Impuestos sobre el Patrimonio</t>
  </si>
  <si>
    <t>Participaciones</t>
  </si>
  <si>
    <t>GASTOS Y OTRAS PÉRDIDAS</t>
  </si>
  <si>
    <t>Ayudas Sociales</t>
  </si>
  <si>
    <t>CÓDIGO</t>
  </si>
  <si>
    <t>NOMBRE DEL ENTE PÚBLICO</t>
  </si>
  <si>
    <t>ESTADO DE ACTIVIDADES</t>
  </si>
  <si>
    <t>INGRESOS Y OTROS BENEFICIOS</t>
  </si>
  <si>
    <t>Impuestos sobre el Ingreso</t>
  </si>
  <si>
    <t>Impuesto sobre la Producción, el Consumo y las Transacciones</t>
  </si>
  <si>
    <t>Impuestos al Comercio Exterior</t>
  </si>
  <si>
    <t>Impuestos sobre Nóminas y Asimilables</t>
  </si>
  <si>
    <t>Impuestos Ecológicos</t>
  </si>
  <si>
    <t>Accesorios de Impuestos</t>
  </si>
  <si>
    <t>Otros Impuestos</t>
  </si>
  <si>
    <t>Contribuciones de Mejoras por Obra Pública</t>
  </si>
  <si>
    <t>Derechos por el Uso, Goce, Aprovechamiento o Explotación de Bienes de Dominio Público</t>
  </si>
  <si>
    <t>Derechos a los Hidrocarburos</t>
  </si>
  <si>
    <t>Derechos por la Prestación de Servicios</t>
  </si>
  <si>
    <t>Accesorios de Derechos</t>
  </si>
  <si>
    <t>Otros Derechos</t>
  </si>
  <si>
    <r>
      <t xml:space="preserve">* No incluyen </t>
    </r>
    <r>
      <rPr>
        <i/>
        <sz val="9"/>
        <color indexed="8"/>
        <rFont val="Arial Narrow"/>
        <family val="2"/>
      </rPr>
      <t>Utilidades e Intereses</t>
    </r>
    <r>
      <rPr>
        <sz val="9"/>
        <color indexed="8"/>
        <rFont val="Arial Narrow"/>
        <family val="2"/>
      </rPr>
      <t xml:space="preserve">, por regla de presentación se revelan como </t>
    </r>
    <r>
      <rPr>
        <i/>
        <sz val="9"/>
        <color indexed="8"/>
        <rFont val="Arial Narrow"/>
        <family val="2"/>
      </rPr>
      <t>Ingresos Financieros</t>
    </r>
    <r>
      <rPr>
        <sz val="9"/>
        <color indexed="8"/>
        <rFont val="Arial Narrow"/>
        <family val="2"/>
      </rPr>
      <t>.</t>
    </r>
  </si>
  <si>
    <t>Productos derivados del Uso y Aprovechamiento de Bienes no Sujetos a Régimen de Dominio Público</t>
  </si>
  <si>
    <t>Enajenación de Bienes Muebles no Sujetos a ser Inventariados</t>
  </si>
  <si>
    <t>Accesorios de Productos</t>
  </si>
  <si>
    <t>Otros Productos que generan Ingresos Corrientes</t>
  </si>
  <si>
    <t>Incentivos derivados de la Colaboración Fiscal</t>
  </si>
  <si>
    <t>Multas</t>
  </si>
  <si>
    <t>Indemnizaciones</t>
  </si>
  <si>
    <t>Reintegros</t>
  </si>
  <si>
    <t>Aprovechamientos provenientes de Obras Públicas</t>
  </si>
  <si>
    <t>Aprovechamientos por participaciones derivadas de la aplicación de Leyes</t>
  </si>
  <si>
    <t>Aprovechamientos por Aportaciones y Cooperaciones</t>
  </si>
  <si>
    <t>Accesorios de Aprovechamientos</t>
  </si>
  <si>
    <t xml:space="preserve">Otros Aprovechamientos </t>
  </si>
  <si>
    <t>Ingresos por Venta de Mercancías</t>
  </si>
  <si>
    <t>Ingresos por Venta de Bienes y Servicios producidos en establecimiento del Gobierno</t>
  </si>
  <si>
    <t>Ingresos por Venta de Bienes y Servicios de Organismos Descentralizados</t>
  </si>
  <si>
    <t>Ingresos de Operación de Entidades Paraestatales Empresariales y no Financieras</t>
  </si>
  <si>
    <t>Ingresos no Comprendidos en las Fracciones de la Ley de Ingresos causados en Ejercicios Fiscales Anteriores Pendientes de Liquidación o Pago</t>
  </si>
  <si>
    <t>Contribuciones de Mejoras, Derechos, Productos y Aprovechamientos no comprendidos en las Fracciones de la Ley de Ingresos causados en Ejercicios Fiscales Anteriores Pendientes de Liquidación o Pago</t>
  </si>
  <si>
    <t>Aportaciones</t>
  </si>
  <si>
    <t>Convenios</t>
  </si>
  <si>
    <t>Transferencias al Resto del Sector Público</t>
  </si>
  <si>
    <t>Subsidios y Subvenciones</t>
  </si>
  <si>
    <t>Pensiones y Jubilaciones</t>
  </si>
  <si>
    <t>Intereses Ganados de Valores, Créditos, Bonos y Otros</t>
  </si>
  <si>
    <t>Otros Ingresos Financieros</t>
  </si>
  <si>
    <t>Incremento por Variación de Inventarios de Mercancías para la Venta</t>
  </si>
  <si>
    <t>Incremento por Variación de Inventarios de Mercancías Terminadas</t>
  </si>
  <si>
    <t>Incremento por Variación de Inventarios de Materias Primas, Materiales y Suministros para Producción</t>
  </si>
  <si>
    <t>Incremento por Variación de Almacén de Materias Primas, Materiales y Suministro de Consumo</t>
  </si>
  <si>
    <t>Disminución del Exceso de Provisiones</t>
  </si>
  <si>
    <t>Otros Ingresos y Beneficios Varios</t>
  </si>
  <si>
    <t>Otros Ingresos de Ejercicios Anteriores</t>
  </si>
  <si>
    <t>Bonificaciones y Descuentos Obtenidos</t>
  </si>
  <si>
    <t>Diferencias por Tipo de Cambio a Favor en Efectivo y Equivalentes</t>
  </si>
  <si>
    <t>Diferencias de Cotizaciones a Favor en Valores Negociables</t>
  </si>
  <si>
    <t>Resultado por Posición Monetaria</t>
  </si>
  <si>
    <t>Utilidades por Participación Patrimonial</t>
  </si>
  <si>
    <t>Incremento por Variación de Inventarios de Mercancías en Proceso de Elaboración</t>
  </si>
  <si>
    <t>Transferencias Internas y Asignaciones al Sector Público</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</si>
  <si>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</si>
  <si>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</si>
  <si>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</si>
  <si>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</si>
  <si>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</si>
  <si>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</si>
  <si>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</si>
  <si>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</si>
  <si>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</si>
  <si>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</si>
  <si>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</si>
  <si>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</si>
  <si>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</si>
  <si>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</si>
  <si>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</si>
  <si>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</si>
  <si>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</si>
  <si>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y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</si>
  <si>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</si>
  <si>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</si>
  <si>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</si>
  <si>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</si>
  <si>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</si>
  <si>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</si>
  <si>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Ayudas sociales a personas</t>
  </si>
  <si>
    <t>Ayudas por desastres naturales y otros siniestros</t>
  </si>
  <si>
    <t>Pensiones</t>
  </si>
  <si>
    <t>Jubilaciones</t>
  </si>
  <si>
    <t>Asignaciones al Sector Público</t>
  </si>
  <si>
    <t>Transferencias Internas al Sector Público</t>
  </si>
  <si>
    <t>Transferencias a Entidades Paraestatales</t>
  </si>
  <si>
    <t>Transferencias a Entidades Federativas y Municipios</t>
  </si>
  <si>
    <t>Subsidios</t>
  </si>
  <si>
    <t>Subvenciones</t>
  </si>
  <si>
    <t>Becas</t>
  </si>
  <si>
    <t>Ayudas sociales a instituciones</t>
  </si>
  <si>
    <t>Otras Pensiones y Jubilaciones</t>
  </si>
  <si>
    <t>Transferencias a Fideicomisos, Mandatos y Contratos Análogos al Gobierno</t>
  </si>
  <si>
    <t>Transferencias a Fideicomisos, Mandatos y Contratos Análogos a Entidades Paraestatales</t>
  </si>
  <si>
    <t>Transferencias por Obligación de Ley</t>
  </si>
  <si>
    <t>Donativos a Instituciones sin Fines de Lucro</t>
  </si>
  <si>
    <t>Donativos a Entidades Federativas y Municipios</t>
  </si>
  <si>
    <t>Donativos a Fideicomisos, Mandatos y Contratos Análogos Privados</t>
  </si>
  <si>
    <t>Donativos a Fideicomisos, Mandatos y Contratos Análogos Estatales</t>
  </si>
  <si>
    <t>Donativos Internacionales</t>
  </si>
  <si>
    <t>Transferencias al Exterior a Gobiernos Extranjeros y Organismos Internacionales</t>
  </si>
  <si>
    <t>Participaciones de la Federación a Entidades Federativas y Municipios</t>
  </si>
  <si>
    <t>Participaciones de las Entidades Federativas a los Municipios</t>
  </si>
  <si>
    <t>Aportaciones de la Federación a Entidades Federativas y Municipios</t>
  </si>
  <si>
    <t>Aportaciones de las Entidades Federativas a los Municipios</t>
  </si>
  <si>
    <t>Convenios de Reasignación</t>
  </si>
  <si>
    <t>Convenios de Descentralización y Otros</t>
  </si>
  <si>
    <t>Intereses de la Deuda Pública Interna</t>
  </si>
  <si>
    <t>Intereses de la Deuda Pública Externa</t>
  </si>
  <si>
    <t>Comisiones de la Deuda Pública Interna</t>
  </si>
  <si>
    <t>Comisiones de la Deuda Pública Externa</t>
  </si>
  <si>
    <t>Gastos de la Deuda Pública Interna</t>
  </si>
  <si>
    <t>Gastos de la Deuda Pública Externa</t>
  </si>
  <si>
    <t>Costo por Coberturas</t>
  </si>
  <si>
    <t>Apoyos Financieros a Intermediarios</t>
  </si>
  <si>
    <t>Apoyos Financieros a Ahorradores y Deudores del Sistema Financieros Nacional</t>
  </si>
  <si>
    <t>Estimaciones por Pérdidas o Deterioro de Activos Circulantes</t>
  </si>
  <si>
    <t>Estimaciones por Pérdidas o Deterioro de Activos no Circulantes</t>
  </si>
  <si>
    <t>Depreciación de Bienes Inmuebles</t>
  </si>
  <si>
    <t>Depreciación de Infraestructura</t>
  </si>
  <si>
    <t>Depreciación de Bienes Muebles</t>
  </si>
  <si>
    <t>Deterioro de los Activos Biológicos</t>
  </si>
  <si>
    <t>Amortización de Activos Intangibles</t>
  </si>
  <si>
    <t>Provisiones de Pasivos a Corto Plazo</t>
  </si>
  <si>
    <t>Provisiones de Pasivos a Largo Plazo</t>
  </si>
  <si>
    <t>Disminución de Almacén de Materiales y Suministros de Consumo</t>
  </si>
  <si>
    <t>Aumento por Insuficiencia de Estimaciones por Pérdidas o Deterioro u Obsolescencia</t>
  </si>
  <si>
    <t>Aumento por Insuficiencia de Provisiones</t>
  </si>
  <si>
    <t>Pérdidas por Responsabilidades</t>
  </si>
  <si>
    <t>Bonificaciones y Descuentos otorgados</t>
  </si>
  <si>
    <t>Diferencias por Tipo de Cambio Negativas en Efectivo y Equivalentes</t>
  </si>
  <si>
    <t xml:space="preserve">Diferencias de Cotizaciones Negativas en Valores Negociables </t>
  </si>
  <si>
    <t>Pérdidas por Participación Patrimonial</t>
  </si>
  <si>
    <t>Otros Gastos Varios</t>
  </si>
  <si>
    <t>Disminución de Inventarios de Mercancías para Venta</t>
  </si>
  <si>
    <t>Disminución de Inventarios de Mercancías Terminadas</t>
  </si>
  <si>
    <t>Disminución de Inventarios de Mercancías en Proceso de Elaboración</t>
  </si>
  <si>
    <t>Disminución de Inventarios de Materias Primas, Materiales y Suministros para Producción</t>
  </si>
  <si>
    <t>Gastos de Ejercicios Anteriores</t>
  </si>
  <si>
    <t>Transferencias al Sector Privado Externo</t>
  </si>
  <si>
    <t>Disminución del Exceso de Estimaciones por Pérdida o Deterioro u Obsolescencia</t>
  </si>
  <si>
    <t>REFERENCIA</t>
  </si>
  <si>
    <t>DESCRIPCIÓN</t>
  </si>
  <si>
    <t>Plasmar el nombre completo del Ente Público.</t>
  </si>
  <si>
    <t>CUENTA CONTABLE</t>
  </si>
  <si>
    <t>De conformidad con el Manual de Contabilidad publicado el 22 de noviembre del 2010 por el Consejo Nacional de Armonización Contable (CONAC).</t>
  </si>
  <si>
    <t>Codificación establecida por el Consejo Nacional de Armonización Contable.</t>
  </si>
  <si>
    <t>CUENTA</t>
  </si>
  <si>
    <t>Nombre de la cuenta establecido por el Consejo de Armonización Contable.</t>
  </si>
  <si>
    <t>PERIODO ACTUAL</t>
  </si>
  <si>
    <t>PERIODO ANTERIOR</t>
  </si>
  <si>
    <t>Importe acumulado a la fecha de presentación (Saldo Final)</t>
  </si>
  <si>
    <t>Importe acumulado al periodo anterior de presentación (Saldo Final anterior)</t>
  </si>
  <si>
    <t xml:space="preserve">Es importante enunciar, que los importes de Anexo deberán de coincidir con la Información Financiera a la cual el Ente Público está obligado por la Ley General de Contabilidad Gubernamental y contar con las notas enunciadas en el Manual de Contabilidad donde se informarán los montos totales de cada clase (tercer nivel del Clasificador por Rubro de Ingresos), así como de cualquier característica significativa y se informará, de manera agrupada, el tipo, monto y naturaleza de la cuenta de otros ingresos, asimismo se informará de sus características significativas. Asimismo, en lo referente a los Gastos y otras Pérdidas, se deberán 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 </t>
  </si>
  <si>
    <t>INGRESOS DE LA GESTIÓN</t>
  </si>
  <si>
    <t>IMPUESTOS</t>
  </si>
  <si>
    <t>CONTRIBUCIONES DE MEJORAS</t>
  </si>
  <si>
    <t>DERECHOS</t>
  </si>
  <si>
    <t>PRODUCTOS DE TIPO CORRIENTE</t>
  </si>
  <si>
    <t>APROVECHAMIENTOS DE TIPO CORRIENTE</t>
  </si>
  <si>
    <t>INGRESOS POR VENTAS DE BIENES Y SERVICIOS</t>
  </si>
  <si>
    <t>PARTICIPACIONES Y APORTACIONES</t>
  </si>
  <si>
    <t>OTROS INGRESOS Y BENEFICIOS</t>
  </si>
  <si>
    <t>INGRESOS FINANCIEROS</t>
  </si>
  <si>
    <t>INCREMENTO POR VARIACIÓN DE INVENTARIOS</t>
  </si>
  <si>
    <t>DISMINUCION DEL EXCESO DE PROVICIONES</t>
  </si>
  <si>
    <t>OTROS INGRESOS Y BENEFICIOS VARIOS</t>
  </si>
  <si>
    <t>GASTOS DE FUNCIONAMIENTO</t>
  </si>
  <si>
    <t>SERVICIOS PERSONALES</t>
  </si>
  <si>
    <t>MATERIAS Y SUMINISTROS</t>
  </si>
  <si>
    <t>SERVICIOS GENERALES</t>
  </si>
  <si>
    <t>TRANSFERENCIAS AL RESTO DEL SECTOR PÚBLICO</t>
  </si>
  <si>
    <t>SUBSIDIOS Y SUBVENCIONES</t>
  </si>
  <si>
    <t>AYUDAS SOCIALES</t>
  </si>
  <si>
    <t>PENSIONES Y JUBILACIONES</t>
  </si>
  <si>
    <t>TRANSFERENCIAS A LA SEGURIDAD SOCIAL</t>
  </si>
  <si>
    <t>DONATIVOS</t>
  </si>
  <si>
    <t>TRANSFERENCIAS AL EXTERIOR</t>
  </si>
  <si>
    <t>PARTICIPACIONES</t>
  </si>
  <si>
    <t>APORTACIONES</t>
  </si>
  <si>
    <t>CONVENIOS</t>
  </si>
  <si>
    <t>INTERESES DE LA DEUDA PÚBLICA</t>
  </si>
  <si>
    <t>COMISIONES DE LA DEUDA PÚBLICA</t>
  </si>
  <si>
    <t>GASTOS DE LA DEUDA PÚBLICA</t>
  </si>
  <si>
    <t>COSTO POR COBERTURAS</t>
  </si>
  <si>
    <t>APOYOS FINANCIEROS</t>
  </si>
  <si>
    <t>OTROS GASTOS Y PÉRDIDAS EXTRAORDINARIAS</t>
  </si>
  <si>
    <t>PROVISIONES</t>
  </si>
  <si>
    <t>DISMINUCION DE INVENTARIOS</t>
  </si>
  <si>
    <t>OTROS GASTOS</t>
  </si>
  <si>
    <t>AHORRO / DESAHORRO NETO DEL PERIODO</t>
  </si>
  <si>
    <t>MUNICIPIO DE HUEJUTLA DE REYES</t>
  </si>
  <si>
    <t>C. RAUL BADILLO RAMIREZ</t>
  </si>
  <si>
    <t>C.P. ROSALINO BARRAGAN MONTERRUBIO</t>
  </si>
  <si>
    <t>PRESIDENTE MUNICIPAL CONSTITUCIONAL</t>
  </si>
  <si>
    <t xml:space="preserve">SECRETARIO DE LA TESORERIA </t>
  </si>
  <si>
    <t>PROFRA. MAYTE PEREZ REYES.</t>
  </si>
  <si>
    <t>SINDICO HACENDARIO</t>
  </si>
  <si>
    <t>DEL 01 DE ENERO DE 2016 AL  30 DE DICIEMBRE DE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</si>
</sst>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quot;$&quot;#,##0.00"/>
  </numFmts>
  <fonts count="16" x14ac:knownFonts="1">
    <font>
      <sz val="10"/>
      <color indexed="8"/>
      <name val="Arial"/>
    </font>
    <font>
      <sz val="9"/>
      <color indexed="8"/>
      <name val="Arial Narrow"/>
      <family val="2"/>
    </font>
    <font>
      <b/>
      <sz val="9"/>
      <color indexed="8"/>
      <name val="Arial Narrow"/>
      <family val="2"/>
    </font>
    <font>
      <i/>
      <sz val="9"/>
      <color indexed="8"/>
      <name val="Arial Narrow"/>
      <family val="2"/>
    </font>
    <font>
      <sz val="10"/>
      <name val="Arial"/>
      <family val="2"/>
    </font>
    <font>
      <b/>
      <sz val="9"/>
      <color theme="1"/>
      <name val="Arial Narrow"/>
      <family val="2"/>
    </font>
    <font>
      <b/>
      <sz val="10"/>
      <color indexed="8"/>
      <name val="Arial Narrow"/>
      <family val="2"/>
    </font>
    <font>
      <sz val="10"/>
      <color indexed="8"/>
      <name val="Arial Narrow"/>
      <family val="2"/>
    </font>
    <font>
      <sz val="10"/>
      <color theme="1"/>
      <name val="Arial Narrow"/>
      <family val="2"/>
    </font>
    <font>
      <b/>
      <sz val="10"/>
      <color theme="1"/>
      <name val="Arial Narrow"/>
      <family val="2"/>
    </font>
    <font>
      <b/>
      <sz val="10"/>
      <name val="Arial Narrow"/>
      <family val="2"/>
    </font>
    <font>
      <sz val="10"/>
      <name val="Arial Narrow"/>
      <family val="2"/>
    </font>
    <font>
      <b/>
      <sz val="10"/>
      <color rgb="FF000000"/>
      <name val="Arial Narrow"/>
      <family val="2"/>
    </font>
    <font>
      <sz val="10"/>
      <color rgb="FF000000"/>
      <name val="Arial Narrow"/>
      <family val="2"/>
    </font>
    <font>
      <b/>
      <i/>
      <sz val="10"/>
      <color theme="1"/>
      <name val="Arial Narrow"/>
      <family val="2"/>
    </font>
    <font>
      <sz val="10"/>
      <color indexed="8"/>
      <name val="Arial"/>
      <family val="2"/>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4" fillId="0" borderId="0"/>
    <xf numFmtId="44" fontId="15" fillId="0" borderId="0" applyFont="0" applyFill="0" applyBorder="0" applyAlignment="0" applyProtection="0"/>
  </cellStyleXfs>
  <cellXfs count="43">
    <xf numFmtId="0" fontId="0" fillId="0" borderId="0" xfId="0"/>
    <xf numFmtId="0" fontId="1" fillId="2" borderId="0" xfId="0" applyFont="1" applyFill="1" applyAlignment="1">
      <alignment vertical="center"/>
    </xf>
    <xf numFmtId="0" fontId="1" fillId="2" borderId="0" xfId="0" applyFont="1" applyFill="1" applyBorder="1" applyAlignment="1">
      <alignment vertical="center"/>
    </xf>
    <xf numFmtId="0" fontId="1" fillId="2" borderId="0" xfId="0" applyFont="1" applyFill="1" applyAlignment="1">
      <alignment horizontal="justify" vertical="center" wrapText="1"/>
    </xf>
    <xf numFmtId="0" fontId="1" fillId="2" borderId="0" xfId="0" applyFont="1" applyFill="1" applyAlignment="1">
      <alignment horizontal="center" vertical="center"/>
    </xf>
    <xf numFmtId="164" fontId="5" fillId="4" borderId="0" xfId="1" applyNumberFormat="1" applyFont="1" applyFill="1" applyAlignment="1">
      <alignment vertical="center"/>
    </xf>
    <xf numFmtId="0" fontId="6" fillId="4" borderId="1" xfId="0" applyFont="1" applyFill="1" applyBorder="1" applyAlignment="1">
      <alignment horizontal="center" vertical="center"/>
    </xf>
    <xf numFmtId="0" fontId="6" fillId="4" borderId="1" xfId="0" applyFont="1" applyFill="1" applyBorder="1" applyAlignment="1">
      <alignment horizontal="justify" vertical="center" wrapText="1"/>
    </xf>
    <xf numFmtId="0" fontId="6" fillId="4" borderId="2" xfId="0" applyFont="1" applyFill="1" applyBorder="1" applyAlignment="1">
      <alignment horizontal="center" vertical="center"/>
    </xf>
    <xf numFmtId="164" fontId="6" fillId="4" borderId="2" xfId="0" applyNumberFormat="1" applyFont="1" applyFill="1" applyBorder="1" applyAlignment="1">
      <alignment horizontal="center" vertical="center"/>
    </xf>
    <xf numFmtId="0" fontId="7" fillId="4" borderId="1" xfId="0" applyFont="1" applyFill="1" applyBorder="1" applyAlignment="1">
      <alignment horizontal="center" vertical="center"/>
    </xf>
    <xf numFmtId="164" fontId="6" fillId="4" borderId="1" xfId="0" applyNumberFormat="1" applyFont="1" applyFill="1" applyBorder="1" applyAlignment="1">
      <alignment vertical="center"/>
    </xf>
    <xf numFmtId="0" fontId="6" fillId="4" borderId="1" xfId="0" applyFont="1" applyFill="1" applyBorder="1" applyAlignment="1" applyProtection="1">
      <alignment horizontal="justify" vertical="center" wrapText="1"/>
      <protection locked="0"/>
    </xf>
    <xf numFmtId="0" fontId="7" fillId="2" borderId="1" xfId="0" applyFont="1" applyFill="1" applyBorder="1" applyAlignment="1" applyProtection="1">
      <alignment horizontal="justify" vertical="center" wrapText="1"/>
      <protection locked="0"/>
    </xf>
    <xf numFmtId="164" fontId="7" fillId="2" borderId="1" xfId="0" applyNumberFormat="1" applyFont="1" applyFill="1" applyBorder="1" applyAlignment="1">
      <alignment vertical="center"/>
    </xf>
    <xf numFmtId="0" fontId="7" fillId="2" borderId="1" xfId="0" applyFont="1" applyFill="1" applyBorder="1" applyAlignment="1">
      <alignment horizontal="justify" vertical="center" wrapText="1"/>
    </xf>
    <xf numFmtId="0" fontId="7" fillId="2" borderId="1" xfId="0" applyFont="1" applyFill="1" applyBorder="1" applyAlignment="1">
      <alignment vertical="center"/>
    </xf>
    <xf numFmtId="0" fontId="8" fillId="2" borderId="1" xfId="0" applyFont="1" applyFill="1" applyBorder="1"/>
    <xf numFmtId="0" fontId="8" fillId="2" borderId="1" xfId="0" applyFont="1" applyFill="1" applyBorder="1" applyAlignment="1">
      <alignment horizontal="justify" vertical="center"/>
    </xf>
    <xf numFmtId="0" fontId="9" fillId="4" borderId="1" xfId="0" applyFont="1" applyFill="1" applyBorder="1" applyAlignment="1">
      <alignment horizontal="justify" vertical="center"/>
    </xf>
    <xf numFmtId="0" fontId="10" fillId="4" borderId="1" xfId="0" applyFont="1" applyFill="1" applyBorder="1" applyAlignment="1">
      <alignment horizontal="justify" vertical="center"/>
    </xf>
    <xf numFmtId="0" fontId="11" fillId="2" borderId="1" xfId="0" applyFont="1" applyFill="1" applyBorder="1" applyAlignment="1">
      <alignment horizontal="justify" vertical="center"/>
    </xf>
    <xf numFmtId="0" fontId="12" fillId="4" borderId="1" xfId="0" applyFont="1" applyFill="1" applyBorder="1" applyAlignment="1">
      <alignment horizontal="justify" vertical="center" wrapText="1"/>
    </xf>
    <xf numFmtId="0" fontId="13" fillId="3" borderId="1" xfId="0" applyFont="1" applyFill="1" applyBorder="1" applyAlignment="1">
      <alignment horizontal="justify" vertical="center" wrapText="1"/>
    </xf>
    <xf numFmtId="164" fontId="8" fillId="2" borderId="0" xfId="1" applyNumberFormat="1" applyFont="1" applyFill="1" applyAlignment="1">
      <alignment horizontal="center" vertical="center"/>
    </xf>
    <xf numFmtId="164" fontId="9" fillId="2" borderId="0" xfId="1" applyNumberFormat="1" applyFont="1" applyFill="1" applyBorder="1" applyAlignment="1">
      <alignment horizontal="center" vertical="center"/>
    </xf>
    <xf numFmtId="164" fontId="9" fillId="2" borderId="0" xfId="1" applyNumberFormat="1" applyFont="1" applyFill="1" applyBorder="1" applyAlignment="1">
      <alignment vertical="center"/>
    </xf>
    <xf numFmtId="164" fontId="9" fillId="2" borderId="0" xfId="1" applyNumberFormat="1" applyFont="1" applyFill="1" applyAlignment="1">
      <alignment horizontal="left" vertical="center"/>
    </xf>
    <xf numFmtId="164" fontId="9" fillId="2" borderId="0" xfId="1" applyNumberFormat="1" applyFont="1" applyFill="1" applyAlignment="1">
      <alignment vertical="center"/>
    </xf>
    <xf numFmtId="164" fontId="8" fillId="2" borderId="0" xfId="1" applyNumberFormat="1" applyFont="1" applyFill="1" applyAlignment="1">
      <alignment vertical="center"/>
    </xf>
    <xf numFmtId="164" fontId="9" fillId="2" borderId="0" xfId="1" applyNumberFormat="1" applyFont="1" applyFill="1" applyAlignment="1">
      <alignment vertical="top"/>
    </xf>
    <xf numFmtId="164" fontId="9" fillId="2" borderId="0" xfId="1" applyNumberFormat="1" applyFont="1" applyFill="1" applyAlignment="1">
      <alignment horizontal="center" vertical="top"/>
    </xf>
    <xf numFmtId="164" fontId="8" fillId="2" borderId="0" xfId="1" applyNumberFormat="1" applyFont="1" applyFill="1" applyAlignment="1">
      <alignment horizontal="center" vertical="top"/>
    </xf>
    <xf numFmtId="44" fontId="7" fillId="2" borderId="1" xfId="2" applyFont="1" applyFill="1" applyBorder="1" applyAlignment="1">
      <alignment vertical="center"/>
    </xf>
    <xf numFmtId="164" fontId="9" fillId="4" borderId="0" xfId="1" applyNumberFormat="1" applyFont="1" applyFill="1" applyAlignment="1">
      <alignment horizontal="center" vertical="center"/>
    </xf>
    <xf numFmtId="164" fontId="14" fillId="2" borderId="3" xfId="1" applyNumberFormat="1" applyFont="1" applyFill="1" applyBorder="1" applyAlignment="1">
      <alignment horizontal="center" vertical="center" wrapText="1"/>
    </xf>
    <xf numFmtId="164" fontId="14" fillId="2" borderId="4" xfId="1" applyNumberFormat="1" applyFont="1" applyFill="1" applyBorder="1" applyAlignment="1">
      <alignment horizontal="center" vertical="center" wrapText="1"/>
    </xf>
    <xf numFmtId="164" fontId="14" fillId="2" borderId="5" xfId="1" applyNumberFormat="1" applyFont="1" applyFill="1" applyBorder="1" applyAlignment="1">
      <alignment horizontal="center" vertical="center" wrapText="1"/>
    </xf>
    <xf numFmtId="0" fontId="1" fillId="2" borderId="0" xfId="0" applyFont="1" applyFill="1" applyAlignment="1">
      <alignment horizontal="center" vertical="center"/>
    </xf>
    <xf numFmtId="0" fontId="2" fillId="2" borderId="0" xfId="0" applyFont="1" applyFill="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cellXfs>
  <cellStyles count="3">
    <cellStyle name="Moneda" xfId="2" builtinId="4"/>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election activeCell="C18" sqref="C18"/>
    </sheetView>
  </sheetViews>
  <sheetFormatPr baseColWidth="10" defaultRowHeight="12.75" x14ac:dyDescent="0.2"/>
  <cols>
    <col min="1" max="1" width="21.42578125" bestFit="1" customWidth="1"/>
    <col min="2" max="2" width="6.85546875" bestFit="1" customWidth="1"/>
    <col min="3" max="3" width="92.42578125" bestFit="1" customWidth="1"/>
  </cols>
  <sheetData>
    <row r="1" spans="1:7" ht="13.5" x14ac:dyDescent="0.2">
      <c r="A1" s="34" t="str">
        <f>EA!A5</f>
        <v>ESTADO DE ACTIVIDADES</v>
      </c>
      <c r="B1" s="34"/>
      <c r="C1" s="34"/>
      <c r="D1" s="34"/>
      <c r="E1" s="34"/>
      <c r="F1" s="34"/>
      <c r="G1" s="5"/>
    </row>
    <row r="2" spans="1:7" x14ac:dyDescent="0.2">
      <c r="A2" s="24"/>
      <c r="B2" s="25"/>
      <c r="C2" s="26"/>
      <c r="D2" s="26"/>
      <c r="E2" s="26"/>
      <c r="F2" s="26"/>
      <c r="G2" s="26"/>
    </row>
    <row r="3" spans="1:7" x14ac:dyDescent="0.2">
      <c r="A3" s="27" t="s">
        <v>148</v>
      </c>
      <c r="B3" s="25"/>
      <c r="C3" s="26" t="s">
        <v>149</v>
      </c>
      <c r="D3" s="26"/>
      <c r="E3" s="26"/>
      <c r="F3" s="26"/>
      <c r="G3" s="26"/>
    </row>
    <row r="4" spans="1:7" x14ac:dyDescent="0.2">
      <c r="A4" s="24"/>
      <c r="B4" s="25"/>
      <c r="C4" s="26"/>
      <c r="D4" s="26"/>
      <c r="E4" s="26"/>
      <c r="F4" s="26"/>
      <c r="G4" s="26"/>
    </row>
    <row r="5" spans="1:7" x14ac:dyDescent="0.2">
      <c r="A5" s="28" t="s">
        <v>5</v>
      </c>
      <c r="B5" s="24"/>
      <c r="C5" s="29" t="s">
        <v>150</v>
      </c>
      <c r="D5" s="29"/>
      <c r="E5" s="29"/>
      <c r="F5" s="29"/>
      <c r="G5" s="29"/>
    </row>
    <row r="6" spans="1:7" x14ac:dyDescent="0.2">
      <c r="A6" s="30" t="s">
        <v>151</v>
      </c>
      <c r="B6" s="31"/>
      <c r="C6" s="29" t="s">
        <v>152</v>
      </c>
      <c r="D6" s="29"/>
      <c r="E6" s="29"/>
      <c r="F6" s="29"/>
      <c r="G6" s="29"/>
    </row>
    <row r="7" spans="1:7" x14ac:dyDescent="0.2">
      <c r="A7" s="30"/>
      <c r="B7" s="31" t="s">
        <v>4</v>
      </c>
      <c r="C7" s="29" t="s">
        <v>153</v>
      </c>
      <c r="D7" s="29"/>
      <c r="E7" s="29"/>
      <c r="F7" s="29"/>
      <c r="G7" s="29"/>
    </row>
    <row r="8" spans="1:7" x14ac:dyDescent="0.2">
      <c r="A8" s="30"/>
      <c r="B8" s="31" t="s">
        <v>154</v>
      </c>
      <c r="C8" s="29" t="s">
        <v>155</v>
      </c>
      <c r="D8" s="29"/>
      <c r="E8" s="29"/>
      <c r="F8" s="29"/>
      <c r="G8" s="29"/>
    </row>
    <row r="9" spans="1:7" x14ac:dyDescent="0.2">
      <c r="A9" s="30" t="s">
        <v>156</v>
      </c>
      <c r="B9" s="32"/>
      <c r="C9" s="29" t="s">
        <v>158</v>
      </c>
      <c r="D9" s="29"/>
      <c r="E9" s="29"/>
      <c r="F9" s="29"/>
      <c r="G9" s="29"/>
    </row>
    <row r="10" spans="1:7" x14ac:dyDescent="0.2">
      <c r="A10" s="30" t="s">
        <v>157</v>
      </c>
      <c r="B10" s="32"/>
      <c r="C10" s="29" t="s">
        <v>159</v>
      </c>
      <c r="D10" s="29"/>
      <c r="E10" s="29"/>
      <c r="F10" s="29"/>
      <c r="G10" s="29"/>
    </row>
    <row r="11" spans="1:7" ht="13.5" thickBot="1" x14ac:dyDescent="0.25">
      <c r="A11" s="32"/>
      <c r="B11" s="32"/>
      <c r="C11" s="29"/>
      <c r="D11" s="29"/>
      <c r="E11" s="29"/>
      <c r="F11" s="29"/>
      <c r="G11" s="29"/>
    </row>
    <row r="12" spans="1:7" ht="84" customHeight="1" thickBot="1" x14ac:dyDescent="0.25">
      <c r="A12" s="35" t="s">
        <v>160</v>
      </c>
      <c r="B12" s="36"/>
      <c r="C12" s="36"/>
      <c r="D12" s="36"/>
      <c r="E12" s="36"/>
      <c r="F12" s="36"/>
      <c r="G12" s="37"/>
    </row>
  </sheetData>
  <mergeCells count="2">
    <mergeCell ref="A1:F1"/>
    <mergeCell ref="A12:G12"/>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D212"/>
  <sheetViews>
    <sheetView tabSelected="1" view="pageBreakPreview" topLeftCell="A187" zoomScale="60" zoomScaleNormal="106" zoomScalePageLayoutView="106" workbookViewId="0">
      <selection activeCell="C203" sqref="C203"/>
    </sheetView>
  </sheetViews>
  <sheetFormatPr baseColWidth="10" defaultColWidth="10.85546875" defaultRowHeight="13.5" x14ac:dyDescent="0.2"/>
  <cols>
    <col min="1" max="1" width="10.85546875" style="4"/>
    <col min="2" max="2" width="62.42578125" style="3" customWidth="1"/>
    <col min="3" max="3" width="23.5703125" style="1" customWidth="1"/>
    <col min="4" max="4" width="20.42578125" style="1" bestFit="1" customWidth="1"/>
    <col min="5" max="16384" width="10.85546875" style="1"/>
  </cols>
  <sheetData>
    <row r="4" spans="1:4" x14ac:dyDescent="0.2">
      <c r="A4" s="39" t="s">
        <v>198</v>
      </c>
      <c r="B4" s="39"/>
      <c r="C4" s="39"/>
      <c r="D4" s="39"/>
    </row>
    <row r="5" spans="1:4" x14ac:dyDescent="0.2">
      <c r="A5" s="39" t="s">
        <v>6</v>
      </c>
      <c r="B5" s="39"/>
      <c r="C5" s="39"/>
      <c r="D5" s="39"/>
    </row>
    <row r="6" spans="1:4" x14ac:dyDescent="0.2">
      <c r="A6" s="39" t="s">
        <v>205</v>
      </c>
      <c r="B6" s="39"/>
      <c r="C6" s="39"/>
      <c r="D6" s="39"/>
    </row>
    <row r="7" spans="1:4" x14ac:dyDescent="0.2">
      <c r="A7" s="40" t="s">
        <v>151</v>
      </c>
      <c r="B7" s="41"/>
      <c r="C7" s="41"/>
      <c r="D7" s="42"/>
    </row>
    <row r="8" spans="1:4" x14ac:dyDescent="0.2">
      <c r="A8" s="6" t="s">
        <v>4</v>
      </c>
      <c r="B8" s="7" t="s">
        <v>154</v>
      </c>
      <c r="C8" s="8" t="s">
        <v>156</v>
      </c>
      <c r="D8" s="9" t="s">
        <v>157</v>
      </c>
    </row>
    <row r="9" spans="1:4" x14ac:dyDescent="0.2">
      <c r="A9" s="10">
        <v>4000</v>
      </c>
      <c r="B9" s="7" t="s">
        <v>7</v>
      </c>
      <c r="C9" s="11">
        <f>C10+C52+C56+C62</f>
        <v>375238813.36999995</v>
      </c>
      <c r="D9" s="11">
        <f>D10+D52+D56+D62</f>
        <v>88392006.459999993</v>
      </c>
    </row>
    <row r="10" spans="1:4" x14ac:dyDescent="0.2">
      <c r="A10" s="10">
        <v>4100</v>
      </c>
      <c r="B10" s="7" t="s">
        <v>161</v>
      </c>
      <c r="C10" s="11">
        <f>SUM(C11+C20+C22+C28+C33+C43+C48)</f>
        <v>18176064.029999997</v>
      </c>
      <c r="D10" s="11">
        <f>SUM(D11+D20+D22+D28+D33+D43+D48)</f>
        <v>5005121.18</v>
      </c>
    </row>
    <row r="11" spans="1:4" x14ac:dyDescent="0.2">
      <c r="A11" s="10">
        <v>4110</v>
      </c>
      <c r="B11" s="12" t="s">
        <v>162</v>
      </c>
      <c r="C11" s="11">
        <f>SUM(C12:C19)</f>
        <v>3684494.04</v>
      </c>
      <c r="D11" s="11">
        <f>SUM(D12:D19)</f>
        <v>538746</v>
      </c>
    </row>
    <row r="12" spans="1:4" x14ac:dyDescent="0.2">
      <c r="A12" s="10">
        <v>4111</v>
      </c>
      <c r="B12" s="13" t="s">
        <v>8</v>
      </c>
      <c r="C12" s="14">
        <v>88960</v>
      </c>
      <c r="D12" s="14">
        <v>8602</v>
      </c>
    </row>
    <row r="13" spans="1:4" x14ac:dyDescent="0.2">
      <c r="A13" s="10">
        <v>4112</v>
      </c>
      <c r="B13" s="13" t="s">
        <v>0</v>
      </c>
      <c r="C13" s="14">
        <v>3479836.04</v>
      </c>
      <c r="D13" s="14">
        <v>502605</v>
      </c>
    </row>
    <row r="14" spans="1:4" x14ac:dyDescent="0.2">
      <c r="A14" s="10">
        <v>4113</v>
      </c>
      <c r="B14" s="13" t="s">
        <v>9</v>
      </c>
      <c r="C14" s="14"/>
      <c r="D14" s="14"/>
    </row>
    <row r="15" spans="1:4" x14ac:dyDescent="0.2">
      <c r="A15" s="10">
        <v>4114</v>
      </c>
      <c r="B15" s="13" t="s">
        <v>10</v>
      </c>
      <c r="C15" s="14"/>
      <c r="D15" s="14"/>
    </row>
    <row r="16" spans="1:4" x14ac:dyDescent="0.2">
      <c r="A16" s="10">
        <v>4115</v>
      </c>
      <c r="B16" s="13" t="s">
        <v>11</v>
      </c>
      <c r="C16" s="14"/>
      <c r="D16" s="14"/>
    </row>
    <row r="17" spans="1:4" x14ac:dyDescent="0.2">
      <c r="A17" s="10">
        <v>4116</v>
      </c>
      <c r="B17" s="13" t="s">
        <v>12</v>
      </c>
      <c r="C17" s="14"/>
      <c r="D17" s="14"/>
    </row>
    <row r="18" spans="1:4" x14ac:dyDescent="0.2">
      <c r="A18" s="10">
        <v>4117</v>
      </c>
      <c r="B18" s="13" t="s">
        <v>13</v>
      </c>
      <c r="C18" s="14">
        <v>115698</v>
      </c>
      <c r="D18" s="14">
        <v>27539</v>
      </c>
    </row>
    <row r="19" spans="1:4" x14ac:dyDescent="0.2">
      <c r="A19" s="10">
        <v>4119</v>
      </c>
      <c r="B19" s="13" t="s">
        <v>14</v>
      </c>
      <c r="C19" s="14"/>
      <c r="D19" s="14"/>
    </row>
    <row r="20" spans="1:4" x14ac:dyDescent="0.2">
      <c r="A20" s="10">
        <v>4130</v>
      </c>
      <c r="B20" s="7" t="s">
        <v>163</v>
      </c>
      <c r="C20" s="11"/>
      <c r="D20" s="11"/>
    </row>
    <row r="21" spans="1:4" x14ac:dyDescent="0.2">
      <c r="A21" s="10">
        <v>4131</v>
      </c>
      <c r="B21" s="15" t="s">
        <v>15</v>
      </c>
      <c r="C21" s="14"/>
      <c r="D21" s="14"/>
    </row>
    <row r="22" spans="1:4" x14ac:dyDescent="0.2">
      <c r="A22" s="10">
        <v>4140</v>
      </c>
      <c r="B22" s="7" t="s">
        <v>164</v>
      </c>
      <c r="C22" s="11">
        <f>SUM(C23:C27)</f>
        <v>10520144.34</v>
      </c>
      <c r="D22" s="11">
        <f>SUM(D23:D27)</f>
        <v>2115330.4900000002</v>
      </c>
    </row>
    <row r="23" spans="1:4" ht="14.25" customHeight="1" x14ac:dyDescent="0.2">
      <c r="A23" s="10">
        <v>4141</v>
      </c>
      <c r="B23" s="15" t="s">
        <v>16</v>
      </c>
      <c r="C23" s="14"/>
      <c r="D23" s="14"/>
    </row>
    <row r="24" spans="1:4" x14ac:dyDescent="0.2">
      <c r="A24" s="10">
        <v>4142</v>
      </c>
      <c r="B24" s="15" t="s">
        <v>17</v>
      </c>
      <c r="C24" s="14"/>
      <c r="D24" s="14"/>
    </row>
    <row r="25" spans="1:4" x14ac:dyDescent="0.2">
      <c r="A25" s="10">
        <v>4143</v>
      </c>
      <c r="B25" s="15" t="s">
        <v>18</v>
      </c>
      <c r="C25" s="14">
        <v>10520144.34</v>
      </c>
      <c r="D25" s="14">
        <v>2115330.4900000002</v>
      </c>
    </row>
    <row r="26" spans="1:4" x14ac:dyDescent="0.2">
      <c r="A26" s="10">
        <v>4144</v>
      </c>
      <c r="B26" s="15" t="s">
        <v>19</v>
      </c>
      <c r="C26" s="14"/>
      <c r="D26" s="14"/>
    </row>
    <row r="27" spans="1:4" x14ac:dyDescent="0.2">
      <c r="A27" s="10">
        <v>4149</v>
      </c>
      <c r="B27" s="15" t="s">
        <v>20</v>
      </c>
      <c r="C27" s="14"/>
      <c r="D27" s="14"/>
    </row>
    <row r="28" spans="1:4" x14ac:dyDescent="0.2">
      <c r="A28" s="10">
        <v>4150</v>
      </c>
      <c r="B28" s="7" t="s">
        <v>165</v>
      </c>
      <c r="C28" s="11">
        <f>SUM(C29:C32)</f>
        <v>3469959.75</v>
      </c>
      <c r="D28" s="11">
        <f>SUM(D29:D32)</f>
        <v>929758.5</v>
      </c>
    </row>
    <row r="29" spans="1:4" ht="25.5" x14ac:dyDescent="0.2">
      <c r="A29" s="10">
        <v>4151</v>
      </c>
      <c r="B29" s="15" t="s">
        <v>22</v>
      </c>
      <c r="C29" s="14">
        <v>3469959.75</v>
      </c>
      <c r="D29" s="14">
        <v>929758.5</v>
      </c>
    </row>
    <row r="30" spans="1:4" x14ac:dyDescent="0.2">
      <c r="A30" s="10">
        <v>4152</v>
      </c>
      <c r="B30" s="15" t="s">
        <v>23</v>
      </c>
      <c r="C30" s="14"/>
      <c r="D30" s="14"/>
    </row>
    <row r="31" spans="1:4" x14ac:dyDescent="0.2">
      <c r="A31" s="10">
        <v>4153</v>
      </c>
      <c r="B31" s="15" t="s">
        <v>24</v>
      </c>
      <c r="C31" s="14"/>
      <c r="D31" s="14"/>
    </row>
    <row r="32" spans="1:4" x14ac:dyDescent="0.2">
      <c r="A32" s="10">
        <v>4159</v>
      </c>
      <c r="B32" s="15" t="s">
        <v>25</v>
      </c>
      <c r="C32" s="14"/>
      <c r="D32" s="14"/>
    </row>
    <row r="33" spans="1:4" x14ac:dyDescent="0.2">
      <c r="A33" s="10">
        <v>4160</v>
      </c>
      <c r="B33" s="7" t="s">
        <v>166</v>
      </c>
      <c r="C33" s="11">
        <f>SUM(C34:C42)</f>
        <v>501465.9</v>
      </c>
      <c r="D33" s="11">
        <f>SUM(D34:D42)</f>
        <v>1421286.19</v>
      </c>
    </row>
    <row r="34" spans="1:4" x14ac:dyDescent="0.2">
      <c r="A34" s="10">
        <v>4161</v>
      </c>
      <c r="B34" s="15" t="s">
        <v>26</v>
      </c>
      <c r="C34" s="14"/>
      <c r="D34" s="14"/>
    </row>
    <row r="35" spans="1:4" x14ac:dyDescent="0.2">
      <c r="A35" s="10">
        <v>4162</v>
      </c>
      <c r="B35" s="15" t="s">
        <v>27</v>
      </c>
      <c r="C35" s="14">
        <v>499190.9</v>
      </c>
      <c r="D35" s="14">
        <v>1421286.19</v>
      </c>
    </row>
    <row r="36" spans="1:4" x14ac:dyDescent="0.2">
      <c r="A36" s="10">
        <v>4163</v>
      </c>
      <c r="B36" s="15" t="s">
        <v>28</v>
      </c>
      <c r="C36" s="14"/>
      <c r="D36" s="14"/>
    </row>
    <row r="37" spans="1:4" x14ac:dyDescent="0.2">
      <c r="A37" s="10">
        <v>4164</v>
      </c>
      <c r="B37" s="15" t="s">
        <v>29</v>
      </c>
      <c r="C37" s="14"/>
      <c r="D37" s="14"/>
    </row>
    <row r="38" spans="1:4" x14ac:dyDescent="0.2">
      <c r="A38" s="10">
        <v>4165</v>
      </c>
      <c r="B38" s="15" t="s">
        <v>30</v>
      </c>
      <c r="C38" s="14"/>
      <c r="D38" s="14"/>
    </row>
    <row r="39" spans="1:4" x14ac:dyDescent="0.2">
      <c r="A39" s="10">
        <v>4166</v>
      </c>
      <c r="B39" s="15" t="s">
        <v>31</v>
      </c>
      <c r="C39" s="14"/>
      <c r="D39" s="14"/>
    </row>
    <row r="40" spans="1:4" x14ac:dyDescent="0.2">
      <c r="A40" s="10">
        <v>4167</v>
      </c>
      <c r="B40" s="15" t="s">
        <v>32</v>
      </c>
      <c r="C40" s="14"/>
      <c r="D40" s="14"/>
    </row>
    <row r="41" spans="1:4" x14ac:dyDescent="0.2">
      <c r="A41" s="10">
        <v>4168</v>
      </c>
      <c r="B41" s="15" t="s">
        <v>33</v>
      </c>
      <c r="C41" s="14"/>
      <c r="D41" s="14"/>
    </row>
    <row r="42" spans="1:4" x14ac:dyDescent="0.2">
      <c r="A42" s="10">
        <v>4169</v>
      </c>
      <c r="B42" s="15" t="s">
        <v>34</v>
      </c>
      <c r="C42" s="14">
        <v>2275</v>
      </c>
      <c r="D42" s="14"/>
    </row>
    <row r="43" spans="1:4" x14ac:dyDescent="0.2">
      <c r="A43" s="10">
        <v>4170</v>
      </c>
      <c r="B43" s="7" t="s">
        <v>167</v>
      </c>
      <c r="C43" s="11"/>
      <c r="D43" s="11"/>
    </row>
    <row r="44" spans="1:4" x14ac:dyDescent="0.2">
      <c r="A44" s="10">
        <v>4171</v>
      </c>
      <c r="B44" s="15" t="s">
        <v>35</v>
      </c>
      <c r="C44" s="14"/>
      <c r="D44" s="14"/>
    </row>
    <row r="45" spans="1:4" x14ac:dyDescent="0.2">
      <c r="A45" s="10">
        <v>4172</v>
      </c>
      <c r="B45" s="15" t="s">
        <v>36</v>
      </c>
      <c r="C45" s="14"/>
      <c r="D45" s="14"/>
    </row>
    <row r="46" spans="1:4" x14ac:dyDescent="0.2">
      <c r="A46" s="10">
        <v>4173</v>
      </c>
      <c r="B46" s="15" t="s">
        <v>37</v>
      </c>
      <c r="C46" s="14"/>
      <c r="D46" s="14"/>
    </row>
    <row r="47" spans="1:4" x14ac:dyDescent="0.2">
      <c r="A47" s="10">
        <v>4174</v>
      </c>
      <c r="B47" s="15" t="s">
        <v>38</v>
      </c>
      <c r="C47" s="14"/>
      <c r="D47" s="14"/>
    </row>
    <row r="48" spans="1:4" ht="38.25" x14ac:dyDescent="0.2">
      <c r="A48" s="10">
        <v>4190</v>
      </c>
      <c r="B48" s="7" t="str">
        <f>UPPER("Ingresos no Comprendidos en las Fracciones de la Ley de Ingresos causados en Ejercicios Fiscales Anteriores Pendientes de Liquidación o Pago")</f>
        <v>INGRESOS NO COMPRENDIDOS EN LAS FRACCIONES DE LA LEY DE INGRESOS CAUSADOS EN EJERCICIOS FISCALES ANTERIORES PENDIENTES DE LIQUIDACIÓN O PAGO</v>
      </c>
      <c r="C48" s="11"/>
      <c r="D48" s="11"/>
    </row>
    <row r="49" spans="1:4" ht="25.5" x14ac:dyDescent="0.2">
      <c r="A49" s="10">
        <v>4191</v>
      </c>
      <c r="B49" s="15" t="s">
        <v>39</v>
      </c>
      <c r="C49" s="14"/>
      <c r="D49" s="14"/>
    </row>
    <row r="50" spans="1:4" ht="38.25" x14ac:dyDescent="0.2">
      <c r="A50" s="10">
        <v>4192</v>
      </c>
      <c r="B50" s="15" t="s">
        <v>40</v>
      </c>
      <c r="C50" s="14"/>
      <c r="D50" s="14"/>
    </row>
    <row r="51" spans="1:4" ht="25.5" x14ac:dyDescent="0.2">
      <c r="A51" s="10">
        <v>4200</v>
      </c>
      <c r="B51" s="7" t="str">
        <f>UPPER("Participaciones, Aportaciones, Transferencias, Asignaciones, Subsidios y Otras Ayudas")</f>
        <v>PARTICIPACIONES, APORTACIONES, TRANSFERENCIAS, ASIGNACIONES, SUBSIDIOS Y OTRAS AYUDAS</v>
      </c>
      <c r="C51" s="11">
        <f>SUM(C52)</f>
        <v>291322250.13</v>
      </c>
      <c r="D51" s="11">
        <f>SUM(D52)</f>
        <v>83161395.489999995</v>
      </c>
    </row>
    <row r="52" spans="1:4" x14ac:dyDescent="0.2">
      <c r="A52" s="10">
        <v>4210</v>
      </c>
      <c r="B52" s="7" t="s">
        <v>168</v>
      </c>
      <c r="C52" s="11">
        <f>SUM(C53:C55)</f>
        <v>291322250.13</v>
      </c>
      <c r="D52" s="11">
        <f>SUM(D53:D55)</f>
        <v>83161395.489999995</v>
      </c>
    </row>
    <row r="53" spans="1:4" x14ac:dyDescent="0.2">
      <c r="A53" s="10">
        <v>4211</v>
      </c>
      <c r="B53" s="15" t="s">
        <v>1</v>
      </c>
      <c r="C53" s="14">
        <v>105647633.95</v>
      </c>
      <c r="D53" s="14">
        <v>25100707.370000001</v>
      </c>
    </row>
    <row r="54" spans="1:4" x14ac:dyDescent="0.2">
      <c r="A54" s="10">
        <v>4212</v>
      </c>
      <c r="B54" s="15" t="s">
        <v>41</v>
      </c>
      <c r="C54" s="33">
        <v>182700628.18000001</v>
      </c>
      <c r="D54" s="14">
        <v>58060688.119999997</v>
      </c>
    </row>
    <row r="55" spans="1:4" x14ac:dyDescent="0.2">
      <c r="A55" s="10">
        <v>4213</v>
      </c>
      <c r="B55" s="15" t="s">
        <v>42</v>
      </c>
      <c r="C55" s="33">
        <v>2973988</v>
      </c>
      <c r="D55" s="14"/>
    </row>
    <row r="56" spans="1:4" x14ac:dyDescent="0.2">
      <c r="A56" s="10">
        <v>4220</v>
      </c>
      <c r="B56" s="7" t="str">
        <f>UPPER("Transferencias, Asignaciones, Subsidios y Otras Ayudas")</f>
        <v>TRANSFERENCIAS, ASIGNACIONES, SUBSIDIOS Y OTRAS AYUDAS</v>
      </c>
      <c r="C56" s="11">
        <f>SUM(C57:C61)</f>
        <v>65701800.75</v>
      </c>
      <c r="D56" s="11">
        <f>SUM(D57:D61)</f>
        <v>0</v>
      </c>
    </row>
    <row r="57" spans="1:4" x14ac:dyDescent="0.2">
      <c r="A57" s="10">
        <v>4221</v>
      </c>
      <c r="B57" s="15" t="s">
        <v>61</v>
      </c>
      <c r="C57" s="16"/>
      <c r="D57" s="14"/>
    </row>
    <row r="58" spans="1:4" x14ac:dyDescent="0.2">
      <c r="A58" s="10">
        <v>4222</v>
      </c>
      <c r="B58" s="15" t="s">
        <v>43</v>
      </c>
      <c r="C58" s="16"/>
      <c r="D58" s="14"/>
    </row>
    <row r="59" spans="1:4" x14ac:dyDescent="0.2">
      <c r="A59" s="10">
        <v>4223</v>
      </c>
      <c r="B59" s="15" t="s">
        <v>44</v>
      </c>
      <c r="C59" s="33">
        <v>65701800.75</v>
      </c>
      <c r="D59" s="14">
        <v>0</v>
      </c>
    </row>
    <row r="60" spans="1:4" x14ac:dyDescent="0.2">
      <c r="A60" s="10">
        <v>4224</v>
      </c>
      <c r="B60" s="15" t="s">
        <v>3</v>
      </c>
      <c r="C60" s="16"/>
      <c r="D60" s="14"/>
    </row>
    <row r="61" spans="1:4" x14ac:dyDescent="0.2">
      <c r="A61" s="10">
        <v>4225</v>
      </c>
      <c r="B61" s="15" t="s">
        <v>45</v>
      </c>
      <c r="C61" s="16"/>
      <c r="D61" s="14"/>
    </row>
    <row r="62" spans="1:4" x14ac:dyDescent="0.2">
      <c r="A62" s="10">
        <v>4300</v>
      </c>
      <c r="B62" s="7" t="s">
        <v>169</v>
      </c>
      <c r="C62" s="11">
        <f>SUM(C63)</f>
        <v>38698.46</v>
      </c>
      <c r="D62" s="11">
        <f>SUM(D63)</f>
        <v>225489.79</v>
      </c>
    </row>
    <row r="63" spans="1:4" x14ac:dyDescent="0.2">
      <c r="A63" s="10">
        <v>4310</v>
      </c>
      <c r="B63" s="7" t="s">
        <v>170</v>
      </c>
      <c r="C63" s="11">
        <f>SUM(C64:C65)</f>
        <v>38698.46</v>
      </c>
      <c r="D63" s="11">
        <f>SUM(D64:D65)</f>
        <v>225489.79</v>
      </c>
    </row>
    <row r="64" spans="1:4" x14ac:dyDescent="0.2">
      <c r="A64" s="10">
        <v>4311</v>
      </c>
      <c r="B64" s="15" t="s">
        <v>46</v>
      </c>
      <c r="C64" s="33">
        <v>38698.46</v>
      </c>
      <c r="D64" s="14">
        <v>225489.79</v>
      </c>
    </row>
    <row r="65" spans="1:4" x14ac:dyDescent="0.2">
      <c r="A65" s="10">
        <v>4319</v>
      </c>
      <c r="B65" s="15" t="s">
        <v>47</v>
      </c>
      <c r="C65" s="16"/>
      <c r="D65" s="14"/>
    </row>
    <row r="66" spans="1:4" x14ac:dyDescent="0.2">
      <c r="A66" s="10">
        <v>4320</v>
      </c>
      <c r="B66" s="7" t="s">
        <v>171</v>
      </c>
      <c r="C66" s="11">
        <f>SUM(C67:C71)</f>
        <v>0</v>
      </c>
      <c r="D66" s="11">
        <f>SUM(D67:D71)</f>
        <v>0</v>
      </c>
    </row>
    <row r="67" spans="1:4" x14ac:dyDescent="0.2">
      <c r="A67" s="10">
        <v>4321</v>
      </c>
      <c r="B67" s="15" t="s">
        <v>48</v>
      </c>
      <c r="C67" s="16"/>
      <c r="D67" s="14"/>
    </row>
    <row r="68" spans="1:4" x14ac:dyDescent="0.2">
      <c r="A68" s="10">
        <v>4322</v>
      </c>
      <c r="B68" s="15" t="s">
        <v>49</v>
      </c>
      <c r="C68" s="16"/>
      <c r="D68" s="14"/>
    </row>
    <row r="69" spans="1:4" x14ac:dyDescent="0.2">
      <c r="A69" s="10">
        <v>4323</v>
      </c>
      <c r="B69" s="15" t="s">
        <v>60</v>
      </c>
      <c r="C69" s="16"/>
      <c r="D69" s="14"/>
    </row>
    <row r="70" spans="1:4" ht="25.5" x14ac:dyDescent="0.2">
      <c r="A70" s="10">
        <v>4324</v>
      </c>
      <c r="B70" s="15" t="s">
        <v>50</v>
      </c>
      <c r="C70" s="16"/>
      <c r="D70" s="14"/>
    </row>
    <row r="71" spans="1:4" ht="25.5" x14ac:dyDescent="0.2">
      <c r="A71" s="10">
        <v>4325</v>
      </c>
      <c r="B71" s="15" t="s">
        <v>51</v>
      </c>
      <c r="C71" s="16"/>
      <c r="D71" s="14"/>
    </row>
    <row r="72" spans="1:4" ht="25.5" x14ac:dyDescent="0.2">
      <c r="A72" s="10">
        <v>4330</v>
      </c>
      <c r="B72" s="7" t="str">
        <f>UPPER("Disminución del Exceso de Estimaciones por Pérdida o Deterioro u Obsolescencia")</f>
        <v>DISMINUCIÓN DEL EXCESO DE ESTIMACIONES POR PÉRDIDA O DETERIORO U OBSOLESCENCIA</v>
      </c>
      <c r="C72" s="11"/>
      <c r="D72" s="11"/>
    </row>
    <row r="73" spans="1:4" x14ac:dyDescent="0.2">
      <c r="A73" s="10">
        <v>4331</v>
      </c>
      <c r="B73" s="15" t="s">
        <v>147</v>
      </c>
      <c r="C73" s="16"/>
      <c r="D73" s="14"/>
    </row>
    <row r="74" spans="1:4" x14ac:dyDescent="0.2">
      <c r="A74" s="10">
        <v>4340</v>
      </c>
      <c r="B74" s="7" t="s">
        <v>172</v>
      </c>
      <c r="C74" s="11"/>
      <c r="D74" s="11"/>
    </row>
    <row r="75" spans="1:4" x14ac:dyDescent="0.2">
      <c r="A75" s="10">
        <v>4341</v>
      </c>
      <c r="B75" s="15" t="s">
        <v>52</v>
      </c>
      <c r="C75" s="16"/>
      <c r="D75" s="14"/>
    </row>
    <row r="76" spans="1:4" x14ac:dyDescent="0.2">
      <c r="A76" s="10">
        <v>4390</v>
      </c>
      <c r="B76" s="7" t="s">
        <v>173</v>
      </c>
      <c r="C76" s="11">
        <f>SUM(C77:C83)</f>
        <v>0</v>
      </c>
      <c r="D76" s="11">
        <f>SUM(D77:D83)</f>
        <v>0</v>
      </c>
    </row>
    <row r="77" spans="1:4" x14ac:dyDescent="0.2">
      <c r="A77" s="10">
        <v>4391</v>
      </c>
      <c r="B77" s="15" t="s">
        <v>54</v>
      </c>
      <c r="C77" s="16"/>
      <c r="D77" s="14"/>
    </row>
    <row r="78" spans="1:4" x14ac:dyDescent="0.2">
      <c r="A78" s="10">
        <v>4392</v>
      </c>
      <c r="B78" s="15" t="s">
        <v>55</v>
      </c>
      <c r="C78" s="16"/>
      <c r="D78" s="14"/>
    </row>
    <row r="79" spans="1:4" x14ac:dyDescent="0.2">
      <c r="A79" s="10">
        <v>4393</v>
      </c>
      <c r="B79" s="15" t="s">
        <v>56</v>
      </c>
      <c r="C79" s="16"/>
      <c r="D79" s="14"/>
    </row>
    <row r="80" spans="1:4" x14ac:dyDescent="0.2">
      <c r="A80" s="10">
        <v>4394</v>
      </c>
      <c r="B80" s="15" t="s">
        <v>57</v>
      </c>
      <c r="C80" s="16"/>
      <c r="D80" s="14"/>
    </row>
    <row r="81" spans="1:4" x14ac:dyDescent="0.2">
      <c r="A81" s="10">
        <v>4395</v>
      </c>
      <c r="B81" s="15" t="s">
        <v>58</v>
      </c>
      <c r="C81" s="16"/>
      <c r="D81" s="14"/>
    </row>
    <row r="82" spans="1:4" x14ac:dyDescent="0.2">
      <c r="A82" s="10">
        <v>4396</v>
      </c>
      <c r="B82" s="15" t="s">
        <v>59</v>
      </c>
      <c r="C82" s="16"/>
      <c r="D82" s="14"/>
    </row>
    <row r="83" spans="1:4" x14ac:dyDescent="0.2">
      <c r="A83" s="10">
        <v>4399</v>
      </c>
      <c r="B83" s="15" t="s">
        <v>53</v>
      </c>
      <c r="C83" s="16"/>
      <c r="D83" s="14"/>
    </row>
    <row r="84" spans="1:4" x14ac:dyDescent="0.2">
      <c r="A84" s="10">
        <v>5000</v>
      </c>
      <c r="B84" s="7" t="s">
        <v>2</v>
      </c>
      <c r="C84" s="11">
        <f>SUM(C85)</f>
        <v>162422235.27000001</v>
      </c>
      <c r="D84" s="11">
        <f>SUM(D85)</f>
        <v>29636590.120000005</v>
      </c>
    </row>
    <row r="85" spans="1:4" x14ac:dyDescent="0.2">
      <c r="A85" s="10">
        <v>5100</v>
      </c>
      <c r="B85" s="7" t="s">
        <v>174</v>
      </c>
      <c r="C85" s="11">
        <f>SUM(C86+C93+C103)</f>
        <v>162422235.27000001</v>
      </c>
      <c r="D85" s="11">
        <f>SUM(D86+D93+D103)</f>
        <v>29636590.120000005</v>
      </c>
    </row>
    <row r="86" spans="1:4" x14ac:dyDescent="0.2">
      <c r="A86" s="10">
        <v>5110</v>
      </c>
      <c r="B86" s="7" t="s">
        <v>175</v>
      </c>
      <c r="C86" s="11">
        <f>SUM(C87:C92)</f>
        <v>99975264.310000002</v>
      </c>
      <c r="D86" s="11">
        <f>SUM(D87:D92)</f>
        <v>19789060.630000003</v>
      </c>
    </row>
    <row r="87" spans="1:4" x14ac:dyDescent="0.2">
      <c r="A87" s="10">
        <v>5111</v>
      </c>
      <c r="B87" s="17" t="s">
        <v>62</v>
      </c>
      <c r="C87" s="14">
        <v>77755152.969999999</v>
      </c>
      <c r="D87" s="14">
        <v>18467771.050000001</v>
      </c>
    </row>
    <row r="88" spans="1:4" x14ac:dyDescent="0.2">
      <c r="A88" s="10">
        <v>5112</v>
      </c>
      <c r="B88" s="18" t="s">
        <v>63</v>
      </c>
      <c r="C88" s="14">
        <v>661629.42000000004</v>
      </c>
      <c r="D88" s="14">
        <v>38673.870000000003</v>
      </c>
    </row>
    <row r="89" spans="1:4" x14ac:dyDescent="0.2">
      <c r="A89" s="10">
        <v>5113</v>
      </c>
      <c r="B89" s="18" t="s">
        <v>64</v>
      </c>
      <c r="C89" s="14">
        <v>18553657.09</v>
      </c>
      <c r="D89" s="14">
        <v>1179307.53</v>
      </c>
    </row>
    <row r="90" spans="1:4" x14ac:dyDescent="0.2">
      <c r="A90" s="10">
        <v>5114</v>
      </c>
      <c r="B90" s="18" t="s">
        <v>65</v>
      </c>
      <c r="C90" s="14">
        <v>0</v>
      </c>
      <c r="D90" s="14">
        <v>0</v>
      </c>
    </row>
    <row r="91" spans="1:4" x14ac:dyDescent="0.2">
      <c r="A91" s="10">
        <v>5115</v>
      </c>
      <c r="B91" s="18" t="s">
        <v>66</v>
      </c>
      <c r="C91" s="14">
        <v>1504826.7</v>
      </c>
      <c r="D91" s="14">
        <v>103308.18</v>
      </c>
    </row>
    <row r="92" spans="1:4" x14ac:dyDescent="0.2">
      <c r="A92" s="10">
        <v>5116</v>
      </c>
      <c r="B92" s="18" t="s">
        <v>67</v>
      </c>
      <c r="C92" s="14">
        <v>1499998.13</v>
      </c>
      <c r="D92" s="14"/>
    </row>
    <row r="93" spans="1:4" x14ac:dyDescent="0.2">
      <c r="A93" s="10">
        <v>5120</v>
      </c>
      <c r="B93" s="19" t="s">
        <v>176</v>
      </c>
      <c r="C93" s="11">
        <f>SUM(C94:C102)</f>
        <v>27844496.609999999</v>
      </c>
      <c r="D93" s="11">
        <f>SUM(D94:D102)</f>
        <v>4368422.8899999997</v>
      </c>
    </row>
    <row r="94" spans="1:4" x14ac:dyDescent="0.2">
      <c r="A94" s="10">
        <v>5121</v>
      </c>
      <c r="B94" s="18" t="s">
        <v>68</v>
      </c>
      <c r="C94" s="14">
        <v>1658004</v>
      </c>
      <c r="D94" s="14">
        <v>102902.41</v>
      </c>
    </row>
    <row r="95" spans="1:4" x14ac:dyDescent="0.2">
      <c r="A95" s="10">
        <v>5122</v>
      </c>
      <c r="B95" s="18" t="s">
        <v>69</v>
      </c>
      <c r="C95" s="14">
        <v>792570.39</v>
      </c>
      <c r="D95" s="14">
        <v>256382.03</v>
      </c>
    </row>
    <row r="96" spans="1:4" x14ac:dyDescent="0.2">
      <c r="A96" s="10">
        <v>5123</v>
      </c>
      <c r="B96" s="18" t="s">
        <v>70</v>
      </c>
      <c r="C96" s="16"/>
      <c r="D96" s="14"/>
    </row>
    <row r="97" spans="1:4" x14ac:dyDescent="0.2">
      <c r="A97" s="10">
        <v>5124</v>
      </c>
      <c r="B97" s="18" t="s">
        <v>71</v>
      </c>
      <c r="C97" s="33">
        <v>2184063.04</v>
      </c>
      <c r="D97" s="14">
        <v>62880.02</v>
      </c>
    </row>
    <row r="98" spans="1:4" x14ac:dyDescent="0.2">
      <c r="A98" s="10">
        <v>5125</v>
      </c>
      <c r="B98" s="18" t="s">
        <v>72</v>
      </c>
      <c r="C98" s="33">
        <v>281365.55</v>
      </c>
      <c r="D98" s="14">
        <v>63356.61</v>
      </c>
    </row>
    <row r="99" spans="1:4" x14ac:dyDescent="0.2">
      <c r="A99" s="10">
        <v>5126</v>
      </c>
      <c r="B99" s="18" t="s">
        <v>73</v>
      </c>
      <c r="C99" s="33">
        <v>12313799.68</v>
      </c>
      <c r="D99" s="14">
        <v>2591081.65</v>
      </c>
    </row>
    <row r="100" spans="1:4" x14ac:dyDescent="0.2">
      <c r="A100" s="10">
        <v>5127</v>
      </c>
      <c r="B100" s="18" t="s">
        <v>74</v>
      </c>
      <c r="C100" s="33">
        <v>6064054.6399999997</v>
      </c>
      <c r="D100" s="14">
        <v>470795.23</v>
      </c>
    </row>
    <row r="101" spans="1:4" x14ac:dyDescent="0.2">
      <c r="A101" s="10">
        <v>5128</v>
      </c>
      <c r="B101" s="18" t="s">
        <v>75</v>
      </c>
      <c r="C101" s="33">
        <v>541400</v>
      </c>
      <c r="D101" s="14"/>
    </row>
    <row r="102" spans="1:4" x14ac:dyDescent="0.2">
      <c r="A102" s="10">
        <v>5129</v>
      </c>
      <c r="B102" s="18" t="s">
        <v>76</v>
      </c>
      <c r="C102" s="33">
        <v>4009239.31</v>
      </c>
      <c r="D102" s="14">
        <v>821024.94</v>
      </c>
    </row>
    <row r="103" spans="1:4" x14ac:dyDescent="0.2">
      <c r="A103" s="10">
        <v>5130</v>
      </c>
      <c r="B103" s="7" t="s">
        <v>177</v>
      </c>
      <c r="C103" s="11">
        <f>SUM(C104:C112)</f>
        <v>34602474.350000001</v>
      </c>
      <c r="D103" s="11">
        <f>SUM(D104:D112)</f>
        <v>5479106.5999999996</v>
      </c>
    </row>
    <row r="104" spans="1:4" x14ac:dyDescent="0.2">
      <c r="A104" s="10">
        <v>5131</v>
      </c>
      <c r="B104" s="18" t="s">
        <v>77</v>
      </c>
      <c r="C104" s="33">
        <v>10037355.09</v>
      </c>
      <c r="D104" s="14">
        <v>2499913.5499999998</v>
      </c>
    </row>
    <row r="105" spans="1:4" x14ac:dyDescent="0.2">
      <c r="A105" s="10">
        <v>5132</v>
      </c>
      <c r="B105" s="18" t="s">
        <v>78</v>
      </c>
      <c r="C105" s="33">
        <v>5046051.22</v>
      </c>
      <c r="D105" s="14">
        <v>423223.84</v>
      </c>
    </row>
    <row r="106" spans="1:4" x14ac:dyDescent="0.2">
      <c r="A106" s="10">
        <v>5133</v>
      </c>
      <c r="B106" s="18" t="s">
        <v>79</v>
      </c>
      <c r="C106" s="33">
        <v>4976615.38</v>
      </c>
      <c r="D106" s="14">
        <v>181009.14</v>
      </c>
    </row>
    <row r="107" spans="1:4" x14ac:dyDescent="0.2">
      <c r="A107" s="10">
        <v>5134</v>
      </c>
      <c r="B107" s="18" t="s">
        <v>80</v>
      </c>
      <c r="C107" s="33">
        <v>38295</v>
      </c>
      <c r="D107" s="14"/>
    </row>
    <row r="108" spans="1:4" x14ac:dyDescent="0.2">
      <c r="A108" s="10">
        <v>5135</v>
      </c>
      <c r="B108" s="18" t="s">
        <v>81</v>
      </c>
      <c r="C108" s="33">
        <v>2883539.98</v>
      </c>
      <c r="D108" s="14">
        <v>114981.24</v>
      </c>
    </row>
    <row r="109" spans="1:4" x14ac:dyDescent="0.2">
      <c r="A109" s="10">
        <v>5136</v>
      </c>
      <c r="B109" s="18" t="s">
        <v>82</v>
      </c>
      <c r="C109" s="33">
        <v>3341983.82</v>
      </c>
      <c r="D109" s="14">
        <v>973640.17</v>
      </c>
    </row>
    <row r="110" spans="1:4" x14ac:dyDescent="0.2">
      <c r="A110" s="10">
        <v>5137</v>
      </c>
      <c r="B110" s="18" t="s">
        <v>83</v>
      </c>
      <c r="C110" s="33">
        <v>763648.51</v>
      </c>
      <c r="D110" s="14">
        <v>252131.12</v>
      </c>
    </row>
    <row r="111" spans="1:4" x14ac:dyDescent="0.2">
      <c r="A111" s="10">
        <v>5138</v>
      </c>
      <c r="B111" s="18" t="s">
        <v>84</v>
      </c>
      <c r="C111" s="33">
        <v>2458408.5499999998</v>
      </c>
      <c r="D111" s="14">
        <v>535401.4</v>
      </c>
    </row>
    <row r="112" spans="1:4" x14ac:dyDescent="0.2">
      <c r="A112" s="10">
        <v>5139</v>
      </c>
      <c r="B112" s="17" t="s">
        <v>85</v>
      </c>
      <c r="C112" s="33">
        <v>5056576.8</v>
      </c>
      <c r="D112" s="14">
        <v>498806.14</v>
      </c>
    </row>
    <row r="113" spans="1:4" x14ac:dyDescent="0.2">
      <c r="A113" s="10">
        <v>5200</v>
      </c>
      <c r="B113" s="7" t="str">
        <f>UPPER("Transferencias, Asignaciones, Subsidios y Otras Ayudas")</f>
        <v>TRANSFERENCIAS, ASIGNACIONES, SUBSIDIOS Y OTRAS AYUDAS</v>
      </c>
      <c r="C113" s="11">
        <f>SUM(C123+C128)</f>
        <v>30710577.23</v>
      </c>
      <c r="D113" s="11">
        <f>SUM(D114+D117+D120+D123+D132+D135+D143+D128)</f>
        <v>5630894.9199999999</v>
      </c>
    </row>
    <row r="114" spans="1:4" x14ac:dyDescent="0.2">
      <c r="A114" s="10">
        <v>5210</v>
      </c>
      <c r="B114" s="20" t="str">
        <f>UPPER("Transferencias Internas y Asignaciones al Sector Público")</f>
        <v>TRANSFERENCIAS INTERNAS Y ASIGNACIONES AL SECTOR PÚBLICO</v>
      </c>
      <c r="C114" s="11">
        <f>SUM(C123)</f>
        <v>27699328.780000001</v>
      </c>
      <c r="D114" s="11">
        <f>SUM(D115:D116)</f>
        <v>0</v>
      </c>
    </row>
    <row r="115" spans="1:4" x14ac:dyDescent="0.2">
      <c r="A115" s="10">
        <v>5211</v>
      </c>
      <c r="B115" s="21" t="s">
        <v>90</v>
      </c>
      <c r="C115" s="16"/>
      <c r="D115" s="14"/>
    </row>
    <row r="116" spans="1:4" x14ac:dyDescent="0.2">
      <c r="A116" s="10">
        <v>5212</v>
      </c>
      <c r="B116" s="21" t="s">
        <v>91</v>
      </c>
      <c r="C116" s="16"/>
      <c r="D116" s="14"/>
    </row>
    <row r="117" spans="1:4" x14ac:dyDescent="0.2">
      <c r="A117" s="10">
        <v>5220</v>
      </c>
      <c r="B117" s="20" t="s">
        <v>178</v>
      </c>
      <c r="C117" s="11"/>
      <c r="D117" s="11">
        <f>SUM(D118:D119)</f>
        <v>0</v>
      </c>
    </row>
    <row r="118" spans="1:4" x14ac:dyDescent="0.2">
      <c r="A118" s="10">
        <v>5221</v>
      </c>
      <c r="B118" s="21" t="s">
        <v>92</v>
      </c>
      <c r="C118" s="16"/>
      <c r="D118" s="14"/>
    </row>
    <row r="119" spans="1:4" x14ac:dyDescent="0.2">
      <c r="A119" s="10">
        <v>5222</v>
      </c>
      <c r="B119" s="21" t="s">
        <v>93</v>
      </c>
      <c r="C119" s="16"/>
      <c r="D119" s="14"/>
    </row>
    <row r="120" spans="1:4" x14ac:dyDescent="0.2">
      <c r="A120" s="10">
        <v>5230</v>
      </c>
      <c r="B120" s="20" t="s">
        <v>179</v>
      </c>
      <c r="C120" s="11"/>
      <c r="D120" s="11">
        <f>SUM(D121:D122)</f>
        <v>0</v>
      </c>
    </row>
    <row r="121" spans="1:4" x14ac:dyDescent="0.2">
      <c r="A121" s="10">
        <v>5231</v>
      </c>
      <c r="B121" s="21" t="s">
        <v>94</v>
      </c>
      <c r="C121" s="16"/>
      <c r="D121" s="14"/>
    </row>
    <row r="122" spans="1:4" x14ac:dyDescent="0.2">
      <c r="A122" s="10">
        <v>5232</v>
      </c>
      <c r="B122" s="21" t="s">
        <v>95</v>
      </c>
      <c r="C122" s="16"/>
      <c r="D122" s="14"/>
    </row>
    <row r="123" spans="1:4" x14ac:dyDescent="0.2">
      <c r="A123" s="10">
        <v>5240</v>
      </c>
      <c r="B123" s="20" t="s">
        <v>180</v>
      </c>
      <c r="C123" s="11">
        <f>SUM(C124:C127)</f>
        <v>27699328.780000001</v>
      </c>
      <c r="D123" s="11">
        <f>SUM(D124:D127)</f>
        <v>5123184.62</v>
      </c>
    </row>
    <row r="124" spans="1:4" x14ac:dyDescent="0.2">
      <c r="A124" s="10">
        <v>5241</v>
      </c>
      <c r="B124" s="21" t="s">
        <v>86</v>
      </c>
      <c r="C124" s="33">
        <v>22987966.850000001</v>
      </c>
      <c r="D124" s="14">
        <v>3894085.07</v>
      </c>
    </row>
    <row r="125" spans="1:4" x14ac:dyDescent="0.2">
      <c r="A125" s="10">
        <v>5242</v>
      </c>
      <c r="B125" s="21" t="s">
        <v>96</v>
      </c>
      <c r="C125" s="33">
        <v>1054610</v>
      </c>
      <c r="D125" s="14">
        <v>187712</v>
      </c>
    </row>
    <row r="126" spans="1:4" x14ac:dyDescent="0.2">
      <c r="A126" s="10">
        <v>5243</v>
      </c>
      <c r="B126" s="21" t="s">
        <v>97</v>
      </c>
      <c r="C126" s="33">
        <v>3656751.93</v>
      </c>
      <c r="D126" s="14">
        <v>991037.55</v>
      </c>
    </row>
    <row r="127" spans="1:4" x14ac:dyDescent="0.2">
      <c r="A127" s="10">
        <v>5244</v>
      </c>
      <c r="B127" s="21" t="s">
        <v>87</v>
      </c>
      <c r="C127" s="33"/>
      <c r="D127" s="14">
        <v>50350</v>
      </c>
    </row>
    <row r="128" spans="1:4" x14ac:dyDescent="0.2">
      <c r="A128" s="10">
        <v>5250</v>
      </c>
      <c r="B128" s="20" t="s">
        <v>181</v>
      </c>
      <c r="C128" s="11">
        <f>SUM(C129:C131)</f>
        <v>3011248.45</v>
      </c>
      <c r="D128" s="11">
        <f>SUM(D129:D131)</f>
        <v>507710.3</v>
      </c>
    </row>
    <row r="129" spans="1:4" x14ac:dyDescent="0.2">
      <c r="A129" s="10">
        <v>5251</v>
      </c>
      <c r="B129" s="21" t="s">
        <v>88</v>
      </c>
      <c r="C129" s="16"/>
      <c r="D129" s="14"/>
    </row>
    <row r="130" spans="1:4" x14ac:dyDescent="0.2">
      <c r="A130" s="10">
        <v>5252</v>
      </c>
      <c r="B130" s="21" t="s">
        <v>89</v>
      </c>
      <c r="C130" s="33">
        <v>3011248.45</v>
      </c>
      <c r="D130" s="14">
        <v>507710.3</v>
      </c>
    </row>
    <row r="131" spans="1:4" x14ac:dyDescent="0.2">
      <c r="A131" s="10">
        <v>5259</v>
      </c>
      <c r="B131" s="15" t="s">
        <v>98</v>
      </c>
      <c r="C131" s="16"/>
      <c r="D131" s="14"/>
    </row>
    <row r="132" spans="1:4" x14ac:dyDescent="0.2">
      <c r="A132" s="10">
        <v>5260</v>
      </c>
      <c r="B132" s="7" t="str">
        <f>UPPER("Transferencias a Fideicomisos, Mandatos y Contratos Análogos")</f>
        <v>TRANSFERENCIAS A FIDEICOMISOS, MANDATOS Y CONTRATOS ANÁLOGOS</v>
      </c>
      <c r="C132" s="11"/>
      <c r="D132" s="11"/>
    </row>
    <row r="133" spans="1:4" x14ac:dyDescent="0.2">
      <c r="A133" s="10">
        <v>5261</v>
      </c>
      <c r="B133" s="15" t="s">
        <v>99</v>
      </c>
      <c r="C133" s="16"/>
      <c r="D133" s="14"/>
    </row>
    <row r="134" spans="1:4" ht="25.5" x14ac:dyDescent="0.2">
      <c r="A134" s="10">
        <v>5262</v>
      </c>
      <c r="B134" s="15" t="s">
        <v>100</v>
      </c>
      <c r="C134" s="16"/>
      <c r="D134" s="14"/>
    </row>
    <row r="135" spans="1:4" x14ac:dyDescent="0.2">
      <c r="A135" s="10">
        <v>5270</v>
      </c>
      <c r="B135" s="7" t="s">
        <v>182</v>
      </c>
      <c r="C135" s="11"/>
      <c r="D135" s="11"/>
    </row>
    <row r="136" spans="1:4" x14ac:dyDescent="0.2">
      <c r="A136" s="10">
        <v>5271</v>
      </c>
      <c r="B136" s="15" t="s">
        <v>101</v>
      </c>
      <c r="C136" s="16"/>
      <c r="D136" s="14"/>
    </row>
    <row r="137" spans="1:4" x14ac:dyDescent="0.2">
      <c r="A137" s="10">
        <v>5280</v>
      </c>
      <c r="B137" s="7" t="s">
        <v>183</v>
      </c>
      <c r="C137" s="11"/>
      <c r="D137" s="11"/>
    </row>
    <row r="138" spans="1:4" x14ac:dyDescent="0.2">
      <c r="A138" s="10">
        <v>5281</v>
      </c>
      <c r="B138" s="15" t="s">
        <v>102</v>
      </c>
      <c r="C138" s="16"/>
      <c r="D138" s="14"/>
    </row>
    <row r="139" spans="1:4" x14ac:dyDescent="0.2">
      <c r="A139" s="10">
        <v>5282</v>
      </c>
      <c r="B139" s="15" t="s">
        <v>103</v>
      </c>
      <c r="C139" s="16"/>
      <c r="D139" s="14"/>
    </row>
    <row r="140" spans="1:4" x14ac:dyDescent="0.2">
      <c r="A140" s="10">
        <v>5283</v>
      </c>
      <c r="B140" s="15" t="s">
        <v>104</v>
      </c>
      <c r="C140" s="16"/>
      <c r="D140" s="14"/>
    </row>
    <row r="141" spans="1:4" x14ac:dyDescent="0.2">
      <c r="A141" s="10">
        <v>5284</v>
      </c>
      <c r="B141" s="15" t="s">
        <v>105</v>
      </c>
      <c r="C141" s="16"/>
      <c r="D141" s="14"/>
    </row>
    <row r="142" spans="1:4" x14ac:dyDescent="0.2">
      <c r="A142" s="10">
        <v>5285</v>
      </c>
      <c r="B142" s="15" t="s">
        <v>106</v>
      </c>
      <c r="C142" s="16"/>
      <c r="D142" s="14"/>
    </row>
    <row r="143" spans="1:4" x14ac:dyDescent="0.2">
      <c r="A143" s="10">
        <v>5290</v>
      </c>
      <c r="B143" s="7" t="s">
        <v>184</v>
      </c>
      <c r="C143" s="11"/>
      <c r="D143" s="11"/>
    </row>
    <row r="144" spans="1:4" x14ac:dyDescent="0.2">
      <c r="A144" s="10">
        <v>5291</v>
      </c>
      <c r="B144" s="15" t="s">
        <v>107</v>
      </c>
      <c r="C144" s="16"/>
      <c r="D144" s="14"/>
    </row>
    <row r="145" spans="1:4" x14ac:dyDescent="0.2">
      <c r="A145" s="10">
        <v>5292</v>
      </c>
      <c r="B145" s="15" t="s">
        <v>146</v>
      </c>
      <c r="C145" s="16"/>
      <c r="D145" s="14"/>
    </row>
    <row r="146" spans="1:4" x14ac:dyDescent="0.2">
      <c r="A146" s="10">
        <v>5300</v>
      </c>
      <c r="B146" s="7" t="s">
        <v>168</v>
      </c>
      <c r="C146" s="11">
        <f>SUM(C147+C150+C153+C156+C160+C163+C166+C168)</f>
        <v>13061412.51</v>
      </c>
      <c r="D146" s="11">
        <f>SUM(D147+D150+D153+D156+D160+D163+D166+D168)</f>
        <v>10830352.07</v>
      </c>
    </row>
    <row r="147" spans="1:4" x14ac:dyDescent="0.2">
      <c r="A147" s="10">
        <v>5310</v>
      </c>
      <c r="B147" s="7" t="s">
        <v>185</v>
      </c>
      <c r="C147" s="11"/>
      <c r="D147" s="11"/>
    </row>
    <row r="148" spans="1:4" x14ac:dyDescent="0.2">
      <c r="A148" s="10">
        <v>5311</v>
      </c>
      <c r="B148" s="15" t="s">
        <v>108</v>
      </c>
      <c r="C148" s="16"/>
      <c r="D148" s="14"/>
    </row>
    <row r="149" spans="1:4" x14ac:dyDescent="0.2">
      <c r="A149" s="10">
        <v>5312</v>
      </c>
      <c r="B149" s="15" t="s">
        <v>109</v>
      </c>
      <c r="C149" s="16"/>
      <c r="D149" s="14"/>
    </row>
    <row r="150" spans="1:4" x14ac:dyDescent="0.2">
      <c r="A150" s="10">
        <v>5320</v>
      </c>
      <c r="B150" s="7" t="s">
        <v>186</v>
      </c>
      <c r="C150" s="11"/>
      <c r="D150" s="11"/>
    </row>
    <row r="151" spans="1:4" x14ac:dyDescent="0.2">
      <c r="A151" s="10">
        <v>5321</v>
      </c>
      <c r="B151" s="15" t="s">
        <v>110</v>
      </c>
      <c r="C151" s="16"/>
      <c r="D151" s="14"/>
    </row>
    <row r="152" spans="1:4" x14ac:dyDescent="0.2">
      <c r="A152" s="10">
        <v>5322</v>
      </c>
      <c r="B152" s="15" t="s">
        <v>111</v>
      </c>
      <c r="C152" s="16"/>
      <c r="D152" s="14"/>
    </row>
    <row r="153" spans="1:4" x14ac:dyDescent="0.2">
      <c r="A153" s="10">
        <v>5330</v>
      </c>
      <c r="B153" s="7" t="s">
        <v>187</v>
      </c>
      <c r="C153" s="11">
        <f>SUM(C154:C155)</f>
        <v>13061412.51</v>
      </c>
      <c r="D153" s="11">
        <f>SUM(D154:D155)</f>
        <v>10830352.07</v>
      </c>
    </row>
    <row r="154" spans="1:4" x14ac:dyDescent="0.2">
      <c r="A154" s="10">
        <v>5331</v>
      </c>
      <c r="B154" s="15" t="s">
        <v>112</v>
      </c>
      <c r="C154" s="33">
        <v>13061412.51</v>
      </c>
      <c r="D154" s="14">
        <v>10830352.07</v>
      </c>
    </row>
    <row r="155" spans="1:4" x14ac:dyDescent="0.2">
      <c r="A155" s="10">
        <v>5332</v>
      </c>
      <c r="B155" s="15" t="s">
        <v>113</v>
      </c>
      <c r="C155" s="16"/>
      <c r="D155" s="14"/>
    </row>
    <row r="156" spans="1:4" x14ac:dyDescent="0.2">
      <c r="A156" s="10">
        <v>5400</v>
      </c>
      <c r="B156" s="7" t="str">
        <f>UPPER("Intereses, Comisiones y Otros Gastos de la Deuda Pública")</f>
        <v>INTERESES, COMISIONES Y OTROS GASTOS DE LA DEUDA PÚBLICA</v>
      </c>
      <c r="C156" s="11"/>
      <c r="D156" s="11"/>
    </row>
    <row r="157" spans="1:4" x14ac:dyDescent="0.2">
      <c r="A157" s="10">
        <v>5410</v>
      </c>
      <c r="B157" s="7" t="s">
        <v>188</v>
      </c>
      <c r="C157" s="11"/>
      <c r="D157" s="11"/>
    </row>
    <row r="158" spans="1:4" x14ac:dyDescent="0.2">
      <c r="A158" s="10">
        <v>5411</v>
      </c>
      <c r="B158" s="15" t="s">
        <v>114</v>
      </c>
      <c r="C158" s="16"/>
      <c r="D158" s="14"/>
    </row>
    <row r="159" spans="1:4" x14ac:dyDescent="0.2">
      <c r="A159" s="10">
        <v>5412</v>
      </c>
      <c r="B159" s="15" t="s">
        <v>115</v>
      </c>
      <c r="C159" s="16"/>
      <c r="D159" s="14"/>
    </row>
    <row r="160" spans="1:4" x14ac:dyDescent="0.2">
      <c r="A160" s="10">
        <v>5420</v>
      </c>
      <c r="B160" s="7" t="s">
        <v>189</v>
      </c>
      <c r="C160" s="11"/>
      <c r="D160" s="11"/>
    </row>
    <row r="161" spans="1:4" x14ac:dyDescent="0.2">
      <c r="A161" s="10">
        <v>5421</v>
      </c>
      <c r="B161" s="15" t="s">
        <v>116</v>
      </c>
      <c r="C161" s="16"/>
      <c r="D161" s="14"/>
    </row>
    <row r="162" spans="1:4" x14ac:dyDescent="0.2">
      <c r="A162" s="10">
        <v>5422</v>
      </c>
      <c r="B162" s="15" t="s">
        <v>117</v>
      </c>
      <c r="C162" s="16"/>
      <c r="D162" s="14"/>
    </row>
    <row r="163" spans="1:4" x14ac:dyDescent="0.2">
      <c r="A163" s="10">
        <v>5430</v>
      </c>
      <c r="B163" s="7" t="s">
        <v>190</v>
      </c>
      <c r="C163" s="11"/>
      <c r="D163" s="11"/>
    </row>
    <row r="164" spans="1:4" x14ac:dyDescent="0.2">
      <c r="A164" s="10">
        <v>5431</v>
      </c>
      <c r="B164" s="15" t="s">
        <v>118</v>
      </c>
      <c r="C164" s="16"/>
      <c r="D164" s="14"/>
    </row>
    <row r="165" spans="1:4" x14ac:dyDescent="0.2">
      <c r="A165" s="10">
        <v>5432</v>
      </c>
      <c r="B165" s="15" t="s">
        <v>119</v>
      </c>
      <c r="C165" s="16"/>
      <c r="D165" s="14"/>
    </row>
    <row r="166" spans="1:4" x14ac:dyDescent="0.2">
      <c r="A166" s="10">
        <v>5440</v>
      </c>
      <c r="B166" s="7" t="s">
        <v>191</v>
      </c>
      <c r="C166" s="11"/>
      <c r="D166" s="11"/>
    </row>
    <row r="167" spans="1:4" x14ac:dyDescent="0.2">
      <c r="A167" s="10">
        <v>5441</v>
      </c>
      <c r="B167" s="15" t="s">
        <v>120</v>
      </c>
      <c r="C167" s="16"/>
      <c r="D167" s="14"/>
    </row>
    <row r="168" spans="1:4" x14ac:dyDescent="0.2">
      <c r="A168" s="10">
        <v>5450</v>
      </c>
      <c r="B168" s="7" t="s">
        <v>192</v>
      </c>
      <c r="C168" s="11"/>
      <c r="D168" s="11"/>
    </row>
    <row r="169" spans="1:4" x14ac:dyDescent="0.2">
      <c r="A169" s="10">
        <v>5451</v>
      </c>
      <c r="B169" s="15" t="s">
        <v>121</v>
      </c>
      <c r="C169" s="16"/>
      <c r="D169" s="14"/>
    </row>
    <row r="170" spans="1:4" x14ac:dyDescent="0.2">
      <c r="A170" s="10">
        <v>5452</v>
      </c>
      <c r="B170" s="15" t="s">
        <v>122</v>
      </c>
      <c r="C170" s="16"/>
      <c r="D170" s="14"/>
    </row>
    <row r="171" spans="1:4" x14ac:dyDescent="0.2">
      <c r="A171" s="10">
        <v>5500</v>
      </c>
      <c r="B171" s="22" t="s">
        <v>193</v>
      </c>
      <c r="C171" s="11">
        <f>SUM(C172+C180+C183+C189+C191+C193)</f>
        <v>0</v>
      </c>
      <c r="D171" s="11"/>
    </row>
    <row r="172" spans="1:4" ht="25.5" x14ac:dyDescent="0.2">
      <c r="A172" s="10">
        <v>5510</v>
      </c>
      <c r="B172" s="22" t="str">
        <f>UPPER("Estimaciones, Depreciaciones, Deterioros, Obsolescencia y Amortizaciones")</f>
        <v>ESTIMACIONES, DEPRECIACIONES, DETERIOROS, OBSOLESCENCIA Y AMORTIZACIONES</v>
      </c>
      <c r="C172" s="11"/>
      <c r="D172" s="11"/>
    </row>
    <row r="173" spans="1:4" x14ac:dyDescent="0.2">
      <c r="A173" s="10">
        <v>5511</v>
      </c>
      <c r="B173" s="23" t="s">
        <v>123</v>
      </c>
      <c r="C173" s="16"/>
      <c r="D173" s="14"/>
    </row>
    <row r="174" spans="1:4" x14ac:dyDescent="0.2">
      <c r="A174" s="10">
        <v>5512</v>
      </c>
      <c r="B174" s="23" t="s">
        <v>124</v>
      </c>
      <c r="C174" s="16"/>
      <c r="D174" s="14"/>
    </row>
    <row r="175" spans="1:4" x14ac:dyDescent="0.2">
      <c r="A175" s="10">
        <v>5513</v>
      </c>
      <c r="B175" s="23" t="s">
        <v>125</v>
      </c>
      <c r="C175" s="16"/>
      <c r="D175" s="14"/>
    </row>
    <row r="176" spans="1:4" x14ac:dyDescent="0.2">
      <c r="A176" s="10">
        <v>5514</v>
      </c>
      <c r="B176" s="23" t="s">
        <v>126</v>
      </c>
      <c r="C176" s="16"/>
      <c r="D176" s="14"/>
    </row>
    <row r="177" spans="1:4" x14ac:dyDescent="0.2">
      <c r="A177" s="10">
        <v>5515</v>
      </c>
      <c r="B177" s="23" t="s">
        <v>127</v>
      </c>
      <c r="C177" s="16"/>
      <c r="D177" s="14"/>
    </row>
    <row r="178" spans="1:4" x14ac:dyDescent="0.2">
      <c r="A178" s="10">
        <v>5516</v>
      </c>
      <c r="B178" s="23" t="s">
        <v>128</v>
      </c>
      <c r="C178" s="16"/>
      <c r="D178" s="14"/>
    </row>
    <row r="179" spans="1:4" x14ac:dyDescent="0.2">
      <c r="A179" s="10">
        <v>5517</v>
      </c>
      <c r="B179" s="23" t="s">
        <v>129</v>
      </c>
      <c r="C179" s="16"/>
      <c r="D179" s="14"/>
    </row>
    <row r="180" spans="1:4" x14ac:dyDescent="0.2">
      <c r="A180" s="10">
        <v>5520</v>
      </c>
      <c r="B180" s="22" t="s">
        <v>194</v>
      </c>
      <c r="C180" s="11"/>
      <c r="D180" s="11"/>
    </row>
    <row r="181" spans="1:4" x14ac:dyDescent="0.2">
      <c r="A181" s="10">
        <v>5521</v>
      </c>
      <c r="B181" s="23" t="s">
        <v>130</v>
      </c>
      <c r="C181" s="16"/>
      <c r="D181" s="14"/>
    </row>
    <row r="182" spans="1:4" x14ac:dyDescent="0.2">
      <c r="A182" s="10">
        <v>5522</v>
      </c>
      <c r="B182" s="23" t="s">
        <v>131</v>
      </c>
      <c r="C182" s="16"/>
      <c r="D182" s="14"/>
    </row>
    <row r="183" spans="1:4" x14ac:dyDescent="0.2">
      <c r="A183" s="10">
        <v>5530</v>
      </c>
      <c r="B183" s="22" t="s">
        <v>195</v>
      </c>
      <c r="C183" s="11"/>
      <c r="D183" s="11"/>
    </row>
    <row r="184" spans="1:4" x14ac:dyDescent="0.2">
      <c r="A184" s="10">
        <v>5531</v>
      </c>
      <c r="B184" s="23" t="s">
        <v>141</v>
      </c>
      <c r="C184" s="16"/>
      <c r="D184" s="14"/>
    </row>
    <row r="185" spans="1:4" x14ac:dyDescent="0.2">
      <c r="A185" s="10">
        <v>5532</v>
      </c>
      <c r="B185" s="23" t="s">
        <v>142</v>
      </c>
      <c r="C185" s="16"/>
      <c r="D185" s="14"/>
    </row>
    <row r="186" spans="1:4" x14ac:dyDescent="0.2">
      <c r="A186" s="10">
        <v>5533</v>
      </c>
      <c r="B186" s="23" t="s">
        <v>143</v>
      </c>
      <c r="C186" s="16"/>
      <c r="D186" s="14"/>
    </row>
    <row r="187" spans="1:4" ht="25.5" x14ac:dyDescent="0.2">
      <c r="A187" s="10">
        <v>5534</v>
      </c>
      <c r="B187" s="23" t="s">
        <v>144</v>
      </c>
      <c r="C187" s="16"/>
      <c r="D187" s="14"/>
    </row>
    <row r="188" spans="1:4" x14ac:dyDescent="0.2">
      <c r="A188" s="10">
        <v>5535</v>
      </c>
      <c r="B188" s="23" t="s">
        <v>132</v>
      </c>
      <c r="C188" s="16"/>
      <c r="D188" s="14"/>
    </row>
    <row r="189" spans="1:4" ht="25.5" x14ac:dyDescent="0.2">
      <c r="A189" s="10">
        <v>5540</v>
      </c>
      <c r="B189" s="22" t="str">
        <f>UPPER("Aumento por Insuficiencia de Estimaciones por Pérdidas o Deterioro u Obsolescencia")</f>
        <v>AUMENTO POR INSUFICIENCIA DE ESTIMACIONES POR PÉRDIDAS O DETERIORO U OBSOLESCENCIA</v>
      </c>
      <c r="C189" s="11"/>
      <c r="D189" s="11"/>
    </row>
    <row r="190" spans="1:4" x14ac:dyDescent="0.2">
      <c r="A190" s="10">
        <v>5541</v>
      </c>
      <c r="B190" s="23" t="s">
        <v>133</v>
      </c>
      <c r="C190" s="16"/>
      <c r="D190" s="14"/>
    </row>
    <row r="191" spans="1:4" x14ac:dyDescent="0.2">
      <c r="A191" s="10">
        <v>5550</v>
      </c>
      <c r="B191" s="22" t="str">
        <f>UPPER("Aumento por Insuficiencia de Provisiones")</f>
        <v>AUMENTO POR INSUFICIENCIA DE PROVISIONES</v>
      </c>
      <c r="C191" s="11"/>
      <c r="D191" s="11"/>
    </row>
    <row r="192" spans="1:4" x14ac:dyDescent="0.2">
      <c r="A192" s="10">
        <v>5551</v>
      </c>
      <c r="B192" s="23" t="s">
        <v>134</v>
      </c>
      <c r="C192" s="16"/>
      <c r="D192" s="14"/>
    </row>
    <row r="193" spans="1:4" x14ac:dyDescent="0.2">
      <c r="A193" s="10">
        <v>5590</v>
      </c>
      <c r="B193" s="22" t="s">
        <v>196</v>
      </c>
      <c r="C193" s="11"/>
      <c r="D193" s="11"/>
    </row>
    <row r="194" spans="1:4" x14ac:dyDescent="0.2">
      <c r="A194" s="10">
        <v>5591</v>
      </c>
      <c r="B194" s="23" t="s">
        <v>145</v>
      </c>
      <c r="C194" s="16"/>
      <c r="D194" s="14"/>
    </row>
    <row r="195" spans="1:4" x14ac:dyDescent="0.2">
      <c r="A195" s="10">
        <v>5592</v>
      </c>
      <c r="B195" s="23" t="s">
        <v>135</v>
      </c>
      <c r="C195" s="16"/>
      <c r="D195" s="14"/>
    </row>
    <row r="196" spans="1:4" x14ac:dyDescent="0.2">
      <c r="A196" s="10">
        <v>5593</v>
      </c>
      <c r="B196" s="23" t="s">
        <v>136</v>
      </c>
      <c r="C196" s="16"/>
      <c r="D196" s="14"/>
    </row>
    <row r="197" spans="1:4" x14ac:dyDescent="0.2">
      <c r="A197" s="10">
        <v>5594</v>
      </c>
      <c r="B197" s="23" t="s">
        <v>137</v>
      </c>
      <c r="C197" s="16"/>
      <c r="D197" s="14"/>
    </row>
    <row r="198" spans="1:4" x14ac:dyDescent="0.2">
      <c r="A198" s="10">
        <v>5595</v>
      </c>
      <c r="B198" s="23" t="s">
        <v>138</v>
      </c>
      <c r="C198" s="16"/>
      <c r="D198" s="14"/>
    </row>
    <row r="199" spans="1:4" x14ac:dyDescent="0.2">
      <c r="A199" s="10">
        <v>5596</v>
      </c>
      <c r="B199" s="23" t="s">
        <v>58</v>
      </c>
      <c r="C199" s="16"/>
      <c r="D199" s="14"/>
    </row>
    <row r="200" spans="1:4" x14ac:dyDescent="0.2">
      <c r="A200" s="10">
        <v>5597</v>
      </c>
      <c r="B200" s="23" t="s">
        <v>139</v>
      </c>
      <c r="C200" s="16"/>
      <c r="D200" s="14"/>
    </row>
    <row r="201" spans="1:4" x14ac:dyDescent="0.2">
      <c r="A201" s="10">
        <v>5599</v>
      </c>
      <c r="B201" s="23" t="s">
        <v>140</v>
      </c>
      <c r="C201" s="16"/>
      <c r="D201" s="14"/>
    </row>
    <row r="202" spans="1:4" x14ac:dyDescent="0.2">
      <c r="A202" s="10">
        <v>3210</v>
      </c>
      <c r="B202" s="7" t="s">
        <v>197</v>
      </c>
      <c r="C202" s="11">
        <f>+C9-C153-C113-C103-C93-C86</f>
        <v>169044588.3599999</v>
      </c>
      <c r="D202" s="11">
        <f>D85+D113+D146+D156</f>
        <v>46097837.110000007</v>
      </c>
    </row>
    <row r="204" spans="1:4" x14ac:dyDescent="0.2">
      <c r="A204" s="2" t="s">
        <v>21</v>
      </c>
    </row>
    <row r="207" spans="1:4" x14ac:dyDescent="0.2">
      <c r="B207" s="3" t="s">
        <v>199</v>
      </c>
      <c r="C207" s="1" t="s">
        <v>200</v>
      </c>
    </row>
    <row r="208" spans="1:4" x14ac:dyDescent="0.2">
      <c r="B208" s="3" t="s">
        <v>201</v>
      </c>
      <c r="C208" s="1" t="s">
        <v>202</v>
      </c>
    </row>
    <row r="211" spans="1:2" x14ac:dyDescent="0.2">
      <c r="A211" s="38" t="s">
        <v>203</v>
      </c>
      <c r="B211" s="38"/>
    </row>
    <row r="212" spans="1:2" x14ac:dyDescent="0.2">
      <c r="A212" s="38" t="s">
        <v>204</v>
      </c>
      <c r="B212" s="38"/>
    </row>
  </sheetData>
  <mergeCells count="6">
    <mergeCell ref="A212:B212"/>
    <mergeCell ref="A4:D4"/>
    <mergeCell ref="A5:D5"/>
    <mergeCell ref="A6:D6"/>
    <mergeCell ref="A7:D7"/>
    <mergeCell ref="A211:B211"/>
  </mergeCells>
  <printOptions horizontalCentered="1"/>
  <pageMargins left="0.51181102362204722" right="0.51181102362204722" top="0.35433070866141736" bottom="0.35433070866141736" header="0.31496062992125984" footer="0.31496062992125984"/>
  <pageSetup scale="80" orientation="portrait" r:id="rId1"/>
  <headerFooter>
    <oddFooter>&amp;C&amp;P de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Instructivo de llenado</vt:lpstr>
      <vt:lpstr>EA</vt:lpstr>
      <vt:lpstr>EA!Área_de_impresión</vt:lpstr>
      <vt:lpstr>EA!Títulos_a_imprimir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CONTADOR</dc:creator>
  <cp:lastModifiedBy>Rosa Nelly Mlo Contrras</cp:lastModifiedBy>
  <cp:lastPrinted>2016-11-19T20:43:11Z</cp:lastPrinted>
  <dcterms:created xsi:type="dcterms:W3CDTF">2013-04-16T02:48:30Z</dcterms:created>
  <dcterms:modified xsi:type="dcterms:W3CDTF">2017-04-12T21:47:22Z</dcterms:modified>
</cp:coreProperties>
</file>